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ietoevry.sharepoint.com/sites/GjeldsregisteretASMainfolder/Shared Documents/General/02 - Tjenester/10 - Statistikk/02 - Mnd stat hjemmesider/2023 11 Mnd Nøkkeltall/"/>
    </mc:Choice>
  </mc:AlternateContent>
  <xr:revisionPtr revIDLastSave="0" documentId="8_{C348891C-F663-496C-8513-5AEF6E5E80CE}" xr6:coauthVersionLast="47" xr6:coauthVersionMax="47" xr10:uidLastSave="{00000000-0000-0000-0000-000000000000}"/>
  <bookViews>
    <workbookView xWindow="-108" yWindow="-108" windowWidth="41496" windowHeight="16776" firstSheet="1" activeTab="1" xr2:uid="{F3005148-61B0-4869-8413-4E94BDF86C61}"/>
  </bookViews>
  <sheets>
    <sheet name="Nøkkeltall ink medlåntaker" sheetId="1" state="hidden" r:id="rId1"/>
    <sheet name="Nøkkeltall" sheetId="2" r:id="rId2"/>
  </sheets>
  <definedNames>
    <definedName name="_xlnm.Print_Area" localSheetId="1">Nøkkeltall!$A$1:$Y$37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8" i="2" l="1"/>
  <c r="Y17" i="2"/>
  <c r="Y16" i="2"/>
  <c r="Y8" i="2"/>
  <c r="Z8" i="2" s="1"/>
  <c r="AA8" i="2" s="1"/>
  <c r="Y3" i="2"/>
  <c r="Y12" i="2"/>
  <c r="Z12" i="2" s="1"/>
  <c r="AA12" i="2" s="1"/>
  <c r="Z35" i="2"/>
  <c r="AA35" i="2" s="1"/>
  <c r="Z30" i="2"/>
  <c r="Z31" i="2"/>
  <c r="Z32" i="2"/>
  <c r="Z33" i="2"/>
  <c r="Z34" i="2"/>
  <c r="Z29" i="2"/>
  <c r="AA9" i="2"/>
  <c r="Z9" i="2"/>
  <c r="Z10" i="2"/>
  <c r="AA10" i="2" s="1"/>
  <c r="Z13" i="2"/>
  <c r="AA13" i="2" s="1"/>
  <c r="Z14" i="2"/>
  <c r="AA14" i="2" s="1"/>
  <c r="Z21" i="2"/>
  <c r="AA21" i="2" s="1"/>
  <c r="Z22" i="2"/>
  <c r="AA22" i="2" s="1"/>
  <c r="Z23" i="2"/>
  <c r="AA23" i="2" s="1"/>
  <c r="Z24" i="2"/>
  <c r="AA24" i="2" s="1"/>
  <c r="Z25" i="2"/>
  <c r="AA25" i="2" s="1"/>
  <c r="Z26" i="2"/>
  <c r="AA26" i="2" s="1"/>
  <c r="Z4" i="2"/>
  <c r="AA4" i="2" s="1"/>
  <c r="Z5" i="2"/>
  <c r="AA5" i="2" s="1"/>
  <c r="Z6" i="2"/>
  <c r="AA6" i="2" s="1"/>
  <c r="Z3" i="2"/>
  <c r="AA3" i="2" s="1"/>
  <c r="Z16" i="2"/>
  <c r="AA16" i="2" s="1"/>
  <c r="Z17" i="2"/>
  <c r="AA17" i="2" s="1"/>
  <c r="X3" i="2"/>
  <c r="X12" i="2"/>
  <c r="X8" i="2"/>
  <c r="X17" i="2"/>
  <c r="X16" i="2"/>
  <c r="Z36" i="2"/>
  <c r="W17" i="2"/>
  <c r="W16" i="2"/>
  <c r="W12" i="2"/>
  <c r="W8" i="2"/>
  <c r="W3" i="2"/>
  <c r="Z18" i="2" l="1"/>
  <c r="AA18" i="2" s="1"/>
  <c r="X18" i="2"/>
  <c r="W18" i="2"/>
  <c r="V12" i="2"/>
  <c r="V8" i="2"/>
  <c r="V3" i="2"/>
  <c r="V17" i="2"/>
  <c r="V16" i="2"/>
  <c r="U17" i="2"/>
  <c r="U12" i="2"/>
  <c r="U16" i="2"/>
  <c r="U8" i="2"/>
  <c r="U3" i="2"/>
  <c r="T3" i="2"/>
  <c r="T12" i="2"/>
  <c r="T8" i="2"/>
  <c r="T17" i="2"/>
  <c r="T16" i="2"/>
  <c r="U18" i="2" l="1"/>
  <c r="T18" i="2"/>
  <c r="V18" i="2"/>
  <c r="S16" i="2"/>
  <c r="S3" i="2"/>
  <c r="S17" i="2"/>
  <c r="S12" i="2"/>
  <c r="S8" i="2"/>
  <c r="R16" i="2"/>
  <c r="R12" i="2"/>
  <c r="S18" i="2" l="1"/>
  <c r="R17" i="2"/>
  <c r="R8" i="2"/>
  <c r="R3" i="2"/>
  <c r="Q16" i="2"/>
  <c r="R18" i="2" l="1"/>
  <c r="Q17" i="2"/>
  <c r="Q12" i="2"/>
  <c r="Q8" i="2"/>
  <c r="Q3" i="2"/>
  <c r="Q18" i="2" l="1"/>
  <c r="P17" i="2"/>
  <c r="P16" i="2"/>
  <c r="P12" i="2"/>
  <c r="P8" i="2"/>
  <c r="P3" i="2"/>
  <c r="O17" i="2"/>
  <c r="O16" i="2"/>
  <c r="O12" i="2"/>
  <c r="O8" i="2"/>
  <c r="O3" i="2"/>
  <c r="O18" i="2" l="1"/>
  <c r="P18" i="2"/>
  <c r="AK6" i="1" l="1"/>
  <c r="AJ6" i="1"/>
  <c r="AJ7" i="1"/>
  <c r="AK7" i="1"/>
  <c r="AL7" i="1"/>
  <c r="AM7" i="1"/>
  <c r="AJ8" i="1"/>
  <c r="AK8" i="1" s="1"/>
  <c r="AL8" i="1"/>
  <c r="AM8" i="1"/>
  <c r="AJ10" i="1"/>
  <c r="AK10" i="1" s="1"/>
  <c r="AJ11" i="1"/>
  <c r="AK11" i="1"/>
  <c r="AL11" i="1"/>
  <c r="AM11" i="1"/>
  <c r="AJ12" i="1"/>
  <c r="AK12" i="1" s="1"/>
  <c r="AL12" i="1"/>
  <c r="AM12" i="1" s="1"/>
  <c r="AJ15" i="1"/>
  <c r="AK15" i="1"/>
  <c r="AL15" i="1"/>
  <c r="AM15" i="1"/>
  <c r="AJ16" i="1"/>
  <c r="AK16" i="1" s="1"/>
  <c r="AL16" i="1"/>
  <c r="AM16" i="1"/>
  <c r="AJ18" i="1"/>
  <c r="AK18" i="1" s="1"/>
  <c r="AJ23" i="1"/>
  <c r="AK23" i="1" s="1"/>
  <c r="AL23" i="1"/>
  <c r="AM23" i="1"/>
  <c r="AJ25" i="1"/>
  <c r="AK25" i="1"/>
  <c r="AL25" i="1"/>
  <c r="AM25" i="1"/>
  <c r="AJ26" i="1"/>
  <c r="AK26" i="1" s="1"/>
  <c r="AL26" i="1"/>
  <c r="AM26" i="1" s="1"/>
  <c r="AJ27" i="1"/>
  <c r="AK27" i="1" s="1"/>
  <c r="AL27" i="1"/>
  <c r="AM27" i="1" s="1"/>
  <c r="AJ28" i="1"/>
  <c r="AK28" i="1" s="1"/>
  <c r="AL28" i="1"/>
  <c r="AM28" i="1"/>
  <c r="AI6" i="1"/>
  <c r="AL6" i="1" s="1"/>
  <c r="AM6" i="1" s="1"/>
  <c r="AH20" i="1"/>
  <c r="AH19" i="1"/>
  <c r="AH18" i="1"/>
  <c r="AH14" i="1"/>
  <c r="AH10" i="1"/>
  <c r="AH6" i="1"/>
  <c r="N17" i="2"/>
  <c r="N16" i="2"/>
  <c r="N12" i="2"/>
  <c r="N8" i="2"/>
  <c r="N3" i="2"/>
  <c r="AI19" i="1"/>
  <c r="AJ19" i="1" s="1"/>
  <c r="AK19" i="1" s="1"/>
  <c r="AI18" i="1"/>
  <c r="AL18" i="1" s="1"/>
  <c r="AM18" i="1" s="1"/>
  <c r="AI14" i="1"/>
  <c r="AJ14" i="1" s="1"/>
  <c r="AK14" i="1" s="1"/>
  <c r="AI10" i="1"/>
  <c r="AL10" i="1" s="1"/>
  <c r="AM10" i="1" s="1"/>
  <c r="AG19" i="1"/>
  <c r="AG18" i="1"/>
  <c r="AG14" i="1"/>
  <c r="AG10" i="1"/>
  <c r="AG20" i="1" s="1"/>
  <c r="AG6" i="1"/>
  <c r="M17" i="2"/>
  <c r="M16" i="2"/>
  <c r="M12" i="2"/>
  <c r="M8" i="2"/>
  <c r="M3" i="2"/>
  <c r="AF20" i="1"/>
  <c r="AF19" i="1"/>
  <c r="AF18" i="1"/>
  <c r="AF14" i="1"/>
  <c r="AF10" i="1"/>
  <c r="AF6" i="1"/>
  <c r="L17" i="2"/>
  <c r="L16" i="2"/>
  <c r="L12" i="2"/>
  <c r="L8" i="2"/>
  <c r="L3" i="2"/>
  <c r="K17" i="2"/>
  <c r="K16" i="2"/>
  <c r="K12" i="2"/>
  <c r="K8" i="2"/>
  <c r="K3" i="2"/>
  <c r="AE19" i="1"/>
  <c r="AE18" i="1"/>
  <c r="AE14" i="1"/>
  <c r="AE10" i="1"/>
  <c r="AE20" i="1" s="1"/>
  <c r="AE6" i="1"/>
  <c r="AD19" i="1"/>
  <c r="AD18" i="1"/>
  <c r="AD14" i="1"/>
  <c r="AD10" i="1"/>
  <c r="AD6" i="1"/>
  <c r="I17" i="2"/>
  <c r="I16" i="2"/>
  <c r="I12" i="2"/>
  <c r="I8" i="2"/>
  <c r="I3" i="2"/>
  <c r="J17" i="2"/>
  <c r="J16" i="2"/>
  <c r="J12" i="2"/>
  <c r="J8" i="2"/>
  <c r="J3" i="2"/>
  <c r="AC19" i="1"/>
  <c r="AC18" i="1"/>
  <c r="AC14" i="1"/>
  <c r="AC10" i="1"/>
  <c r="AC6" i="1"/>
  <c r="H17" i="2"/>
  <c r="H16" i="2"/>
  <c r="H12" i="2"/>
  <c r="H8" i="2"/>
  <c r="H3" i="2"/>
  <c r="AB19" i="1"/>
  <c r="AB18" i="1"/>
  <c r="AB14" i="1"/>
  <c r="AB10" i="1"/>
  <c r="AB6" i="1"/>
  <c r="G17" i="2"/>
  <c r="G16" i="2"/>
  <c r="G12" i="2"/>
  <c r="G8" i="2"/>
  <c r="G3" i="2"/>
  <c r="AA19" i="1"/>
  <c r="AA18" i="1"/>
  <c r="AA14" i="1"/>
  <c r="AA10" i="1"/>
  <c r="AA6" i="1"/>
  <c r="Z19" i="1"/>
  <c r="Z18" i="1"/>
  <c r="Z14" i="1"/>
  <c r="Z10" i="1"/>
  <c r="Z6" i="1"/>
  <c r="F17" i="2"/>
  <c r="F16" i="2"/>
  <c r="F12" i="2"/>
  <c r="F8" i="2"/>
  <c r="F3" i="2"/>
  <c r="Y19" i="1"/>
  <c r="Y18" i="1"/>
  <c r="Y14" i="1"/>
  <c r="Y10" i="1"/>
  <c r="Y6" i="1"/>
  <c r="E17" i="2"/>
  <c r="E16" i="2"/>
  <c r="E12" i="2"/>
  <c r="E8" i="2"/>
  <c r="E3" i="2"/>
  <c r="D17" i="2"/>
  <c r="D16" i="2"/>
  <c r="D12" i="2"/>
  <c r="D8" i="2"/>
  <c r="D3" i="2"/>
  <c r="X19" i="1"/>
  <c r="X18" i="1"/>
  <c r="X14" i="1"/>
  <c r="X10" i="1"/>
  <c r="X6" i="1"/>
  <c r="W19" i="1"/>
  <c r="W18" i="1"/>
  <c r="W14" i="1"/>
  <c r="W10" i="1"/>
  <c r="W6" i="1"/>
  <c r="C17" i="2"/>
  <c r="C16" i="2"/>
  <c r="C12" i="2"/>
  <c r="C8" i="2"/>
  <c r="C3" i="2"/>
  <c r="V19" i="1"/>
  <c r="V18" i="1"/>
  <c r="V14" i="1"/>
  <c r="V10" i="1"/>
  <c r="V6" i="1"/>
  <c r="U19" i="1"/>
  <c r="U18" i="1"/>
  <c r="U14" i="1"/>
  <c r="U10" i="1"/>
  <c r="U6" i="1"/>
  <c r="N18" i="2" l="1"/>
  <c r="L18" i="2"/>
  <c r="M18" i="2"/>
  <c r="AL14" i="1"/>
  <c r="AM14" i="1" s="1"/>
  <c r="AL19" i="1"/>
  <c r="AM19" i="1" s="1"/>
  <c r="AA20" i="1"/>
  <c r="I18" i="2"/>
  <c r="K18" i="2"/>
  <c r="AI20" i="1"/>
  <c r="J18" i="2"/>
  <c r="H18" i="2"/>
  <c r="AD20" i="1"/>
  <c r="AB20" i="1"/>
  <c r="AC20" i="1"/>
  <c r="G18" i="2"/>
  <c r="E18" i="2"/>
  <c r="Z20" i="1"/>
  <c r="F18" i="2"/>
  <c r="W20" i="1"/>
  <c r="Y20" i="1"/>
  <c r="D18" i="2"/>
  <c r="C18" i="2"/>
  <c r="X20" i="1"/>
  <c r="U20" i="1"/>
  <c r="V20" i="1"/>
  <c r="T19" i="1"/>
  <c r="T18" i="1"/>
  <c r="T14" i="1"/>
  <c r="T10" i="1"/>
  <c r="T6" i="1"/>
  <c r="S19" i="1"/>
  <c r="S18" i="1"/>
  <c r="S14" i="1"/>
  <c r="S10" i="1"/>
  <c r="S6" i="1"/>
  <c r="R19" i="1"/>
  <c r="R18" i="1"/>
  <c r="R14" i="1"/>
  <c r="R10" i="1"/>
  <c r="R6" i="1"/>
  <c r="AJ20" i="1" l="1"/>
  <c r="AK20" i="1" s="1"/>
  <c r="AL20" i="1"/>
  <c r="AM20" i="1" s="1"/>
  <c r="S20" i="1"/>
  <c r="T20" i="1"/>
  <c r="R20" i="1"/>
  <c r="Q19" i="1"/>
  <c r="Q18" i="1"/>
  <c r="Q14" i="1"/>
  <c r="Q10" i="1"/>
  <c r="Q6" i="1"/>
  <c r="Q20" i="1" l="1"/>
  <c r="P19" i="1"/>
  <c r="P18" i="1"/>
  <c r="P14" i="1"/>
  <c r="P10" i="1"/>
  <c r="P6" i="1"/>
  <c r="M19" i="1"/>
  <c r="M18" i="1"/>
  <c r="M14" i="1"/>
  <c r="M10" i="1"/>
  <c r="M6" i="1"/>
  <c r="N19" i="1"/>
  <c r="N18" i="1"/>
  <c r="N14" i="1"/>
  <c r="N10" i="1"/>
  <c r="N6" i="1"/>
  <c r="L19" i="1"/>
  <c r="L18" i="1"/>
  <c r="L14" i="1"/>
  <c r="L10" i="1"/>
  <c r="L6" i="1"/>
  <c r="K19" i="1"/>
  <c r="K18" i="1"/>
  <c r="K14" i="1"/>
  <c r="K10" i="1"/>
  <c r="K6" i="1"/>
  <c r="J19" i="1"/>
  <c r="J18" i="1"/>
  <c r="J14" i="1"/>
  <c r="J10" i="1"/>
  <c r="J6" i="1"/>
  <c r="I19" i="1"/>
  <c r="I18" i="1"/>
  <c r="I14" i="1"/>
  <c r="I10" i="1"/>
  <c r="I6" i="1"/>
  <c r="M20" i="1" l="1"/>
  <c r="P20" i="1"/>
  <c r="L20" i="1"/>
  <c r="N20" i="1"/>
  <c r="K20" i="1"/>
  <c r="J20" i="1"/>
  <c r="I20" i="1"/>
  <c r="D18" i="1"/>
  <c r="E18" i="1"/>
  <c r="F18" i="1"/>
  <c r="G18" i="1"/>
  <c r="H18" i="1"/>
  <c r="D19" i="1"/>
  <c r="E19" i="1"/>
  <c r="F19" i="1"/>
  <c r="G19" i="1"/>
  <c r="H19" i="1"/>
  <c r="E20" i="1"/>
  <c r="D14" i="1" l="1"/>
  <c r="F14" i="1"/>
  <c r="G14" i="1"/>
  <c r="H14" i="1"/>
  <c r="D10" i="1"/>
  <c r="F10" i="1"/>
  <c r="G10" i="1"/>
  <c r="H10" i="1"/>
  <c r="D6" i="1"/>
  <c r="F6" i="1"/>
  <c r="G6" i="1"/>
  <c r="H6" i="1"/>
  <c r="D20" i="1" l="1"/>
  <c r="H20" i="1"/>
  <c r="G20" i="1"/>
  <c r="F20" i="1"/>
</calcChain>
</file>

<file path=xl/sharedStrings.xml><?xml version="1.0" encoding="utf-8"?>
<sst xmlns="http://schemas.openxmlformats.org/spreadsheetml/2006/main" count="116" uniqueCount="90">
  <si>
    <t>Mai 20'</t>
  </si>
  <si>
    <t>Juli 20'</t>
  </si>
  <si>
    <t>August 20'</t>
  </si>
  <si>
    <t>September 20'</t>
  </si>
  <si>
    <t>Oktober 20'</t>
  </si>
  <si>
    <t>November 20'</t>
  </si>
  <si>
    <t>Desember 20'</t>
  </si>
  <si>
    <t>Januar 21'</t>
  </si>
  <si>
    <t>Februar 21'</t>
  </si>
  <si>
    <t>Mars 21'</t>
  </si>
  <si>
    <t>April 21'</t>
  </si>
  <si>
    <t>Mai 21'</t>
  </si>
  <si>
    <t>Juni 21'</t>
  </si>
  <si>
    <t>Juli 21'</t>
  </si>
  <si>
    <t>August 21'</t>
  </si>
  <si>
    <t>September 21'</t>
  </si>
  <si>
    <t>Oktober 21'</t>
  </si>
  <si>
    <t>November 21'</t>
  </si>
  <si>
    <t>Desember 21'</t>
  </si>
  <si>
    <t>Januar 22'</t>
  </si>
  <si>
    <t>Februar 22'</t>
  </si>
  <si>
    <t>Mars 22'</t>
  </si>
  <si>
    <t>April 22'</t>
  </si>
  <si>
    <t>Mai 22'</t>
  </si>
  <si>
    <t>Juni 22'</t>
  </si>
  <si>
    <t>Juli 22'</t>
  </si>
  <si>
    <t>August 22'</t>
  </si>
  <si>
    <t>September 22'</t>
  </si>
  <si>
    <t>Rammekreditt (kredittkort) totalt</t>
  </si>
  <si>
    <t xml:space="preserve">Rentebærende </t>
  </si>
  <si>
    <t>Ikke-rentebærende</t>
  </si>
  <si>
    <t>Faktureringskort (uten grense) totalt</t>
  </si>
  <si>
    <t>Nedbetalingslån totalt</t>
  </si>
  <si>
    <t>Forbrukslån</t>
  </si>
  <si>
    <t>Annen usikret gjeld</t>
  </si>
  <si>
    <t>Samlet ikke-rentebærende gjeld</t>
  </si>
  <si>
    <t>Samlet rentebærende gjeld</t>
  </si>
  <si>
    <t>Samlet gjeld</t>
  </si>
  <si>
    <t>Antall personer i Gjeldsregisteret</t>
  </si>
  <si>
    <t>Antall Rammekreditter</t>
  </si>
  <si>
    <t>Antall Faktureringskort</t>
  </si>
  <si>
    <t>Antall Forbrukslån</t>
  </si>
  <si>
    <t>Antall Annen usikret gjeld</t>
  </si>
  <si>
    <t>Tall er inklusive medlåntakere</t>
  </si>
  <si>
    <t>Annen usikret gjeld er nedbetalingslån med rente under 5 %, oftest boliglån med sikkerhet hos kausjonist</t>
  </si>
  <si>
    <t>Rammekreditt omfatter hovedsakelig kredittkort</t>
  </si>
  <si>
    <t>Rentebærende betyr at skyldig beløp er forfalt og renter påløper</t>
  </si>
  <si>
    <t>*) Endring fra forrige måned skyldes dels justering av rapportering fra enkelte aktører</t>
  </si>
  <si>
    <t>Tall er eksklusive medlåntakere</t>
  </si>
  <si>
    <t>Oktober 22'</t>
  </si>
  <si>
    <t>November 22'</t>
  </si>
  <si>
    <t>Desember 22'</t>
  </si>
  <si>
    <t>Januar 23'</t>
  </si>
  <si>
    <t>Januar - Januar</t>
  </si>
  <si>
    <t>%Januar - Januar</t>
  </si>
  <si>
    <t>Desember - Januar</t>
  </si>
  <si>
    <t>%Desember - Januar</t>
  </si>
  <si>
    <t>Andre nøkkeltall</t>
  </si>
  <si>
    <t>Nominell rente "Forbrukslån" - Gjennomsnitt</t>
  </si>
  <si>
    <t>Nominell rente "Forbrukslån" - Median</t>
  </si>
  <si>
    <t>Nominell rente "Rammekreditt" - Gjennomsnitt</t>
  </si>
  <si>
    <t>Nominell rente "Rammekreditt" - Median</t>
  </si>
  <si>
    <t>Nominell rente "Annen usikret gjeld" - Gjennomsnitt</t>
  </si>
  <si>
    <t>Nominell rente "Annen usikret gjeld" - Median</t>
  </si>
  <si>
    <t>Antall usikrede lån/kreditter</t>
  </si>
  <si>
    <t>Antall rapporterende finansforetak</t>
  </si>
  <si>
    <t>Mai 23'</t>
  </si>
  <si>
    <t>Feb 22'</t>
  </si>
  <si>
    <t>Mar 22'</t>
  </si>
  <si>
    <t>Apr 22'</t>
  </si>
  <si>
    <t>Aug 22'</t>
  </si>
  <si>
    <t>Sep 22'</t>
  </si>
  <si>
    <t>Okt 22'</t>
  </si>
  <si>
    <t>Nov 22'</t>
  </si>
  <si>
    <t>Des 22'</t>
  </si>
  <si>
    <t>Jan 23'</t>
  </si>
  <si>
    <t>Feb 23'</t>
  </si>
  <si>
    <t>Mar 23'</t>
  </si>
  <si>
    <t>Apr 23'</t>
  </si>
  <si>
    <t>Jan 22'</t>
  </si>
  <si>
    <t>Aug 23'</t>
  </si>
  <si>
    <t>Juni 23'</t>
  </si>
  <si>
    <t>Juli 23'</t>
  </si>
  <si>
    <t>Antall personer med rentebærende saldo</t>
  </si>
  <si>
    <t>Samlet ramme kredittkort</t>
  </si>
  <si>
    <t>Sept 23'</t>
  </si>
  <si>
    <t>Okt 23'</t>
  </si>
  <si>
    <t>Nov 23'</t>
  </si>
  <si>
    <t>Okt-Nov</t>
  </si>
  <si>
    <t xml:space="preserve">Okt-Nov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</si>
</sst>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\ %"/>
    <numFmt numFmtId="166" formatCode="#,##0.0"/>
    <numFmt numFmtId="167" formatCode="0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7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2" borderId="0" xfId="0" applyNumberFormat="1" applyFill="1"/>
    <xf numFmtId="164" fontId="3" fillId="2" borderId="1" xfId="0" applyNumberFormat="1" applyFont="1" applyFill="1" applyBorder="1"/>
    <xf numFmtId="0" fontId="3" fillId="2" borderId="1" xfId="0" applyFont="1" applyFill="1" applyBorder="1"/>
    <xf numFmtId="3" fontId="0" fillId="2" borderId="0" xfId="0" applyNumberFormat="1" applyFill="1"/>
    <xf numFmtId="3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0" fillId="3" borderId="0" xfId="0" applyNumberFormat="1" applyFill="1"/>
    <xf numFmtId="0" fontId="0" fillId="3" borderId="0" xfId="0" applyFill="1"/>
    <xf numFmtId="3" fontId="3" fillId="3" borderId="1" xfId="0" applyNumberFormat="1" applyFont="1" applyFill="1" applyBorder="1"/>
    <xf numFmtId="3" fontId="0" fillId="3" borderId="0" xfId="0" applyNumberFormat="1" applyFill="1"/>
    <xf numFmtId="49" fontId="0" fillId="2" borderId="0" xfId="0" applyNumberFormat="1" applyFill="1"/>
    <xf numFmtId="0" fontId="3" fillId="2" borderId="0" xfId="0" applyFont="1" applyFill="1"/>
    <xf numFmtId="3" fontId="3" fillId="3" borderId="0" xfId="0" applyNumberFormat="1" applyFont="1" applyFill="1"/>
    <xf numFmtId="3" fontId="3" fillId="2" borderId="0" xfId="0" applyNumberFormat="1" applyFont="1" applyFill="1"/>
    <xf numFmtId="16" fontId="4" fillId="3" borderId="0" xfId="0" applyNumberFormat="1" applyFont="1" applyFill="1" applyAlignment="1">
      <alignment horizontal="center"/>
    </xf>
    <xf numFmtId="16" fontId="4" fillId="2" borderId="0" xfId="0" applyNumberFormat="1" applyFont="1" applyFill="1" applyAlignment="1">
      <alignment horizontal="center"/>
    </xf>
    <xf numFmtId="49" fontId="4" fillId="2" borderId="0" xfId="0" applyNumberFormat="1" applyFont="1" applyFill="1"/>
    <xf numFmtId="0" fontId="2" fillId="2" borderId="0" xfId="0" applyFont="1" applyFill="1"/>
    <xf numFmtId="0" fontId="3" fillId="2" borderId="2" xfId="0" applyFont="1" applyFill="1" applyBorder="1"/>
    <xf numFmtId="164" fontId="3" fillId="3" borderId="2" xfId="0" applyNumberFormat="1" applyFont="1" applyFill="1" applyBorder="1"/>
    <xf numFmtId="164" fontId="3" fillId="2" borderId="2" xfId="0" applyNumberFormat="1" applyFont="1" applyFill="1" applyBorder="1"/>
    <xf numFmtId="9" fontId="0" fillId="2" borderId="0" xfId="1" applyFont="1" applyFill="1"/>
    <xf numFmtId="164" fontId="0" fillId="2" borderId="0" xfId="0" applyNumberForma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4" fontId="1" fillId="2" borderId="0" xfId="0" applyNumberFormat="1" applyFont="1" applyFill="1"/>
    <xf numFmtId="4" fontId="1" fillId="4" borderId="4" xfId="0" applyNumberFormat="1" applyFont="1" applyFill="1" applyBorder="1"/>
    <xf numFmtId="165" fontId="1" fillId="4" borderId="8" xfId="1" applyNumberFormat="1" applyFont="1" applyFill="1" applyBorder="1"/>
    <xf numFmtId="4" fontId="0" fillId="4" borderId="3" xfId="0" applyNumberFormat="1" applyFill="1" applyBorder="1"/>
    <xf numFmtId="165" fontId="0" fillId="4" borderId="7" xfId="1" applyNumberFormat="1" applyFont="1" applyFill="1" applyBorder="1"/>
    <xf numFmtId="165" fontId="0" fillId="4" borderId="8" xfId="1" applyNumberFormat="1" applyFont="1" applyFill="1" applyBorder="1"/>
    <xf numFmtId="165" fontId="0" fillId="4" borderId="0" xfId="1" applyNumberFormat="1" applyFont="1" applyFill="1" applyBorder="1"/>
    <xf numFmtId="4" fontId="1" fillId="4" borderId="5" xfId="0" applyNumberFormat="1" applyFont="1" applyFill="1" applyBorder="1"/>
    <xf numFmtId="165" fontId="1" fillId="4" borderId="9" xfId="1" applyNumberFormat="1" applyFont="1" applyFill="1" applyBorder="1"/>
    <xf numFmtId="4" fontId="1" fillId="4" borderId="6" xfId="0" applyNumberFormat="1" applyFont="1" applyFill="1" applyBorder="1"/>
    <xf numFmtId="3" fontId="0" fillId="4" borderId="3" xfId="0" applyNumberFormat="1" applyFill="1" applyBorder="1"/>
    <xf numFmtId="4" fontId="1" fillId="5" borderId="1" xfId="0" applyNumberFormat="1" applyFont="1" applyFill="1" applyBorder="1"/>
    <xf numFmtId="165" fontId="1" fillId="5" borderId="1" xfId="1" applyNumberFormat="1" applyFont="1" applyFill="1" applyBorder="1"/>
    <xf numFmtId="4" fontId="0" fillId="5" borderId="0" xfId="0" applyNumberFormat="1" applyFill="1"/>
    <xf numFmtId="165" fontId="6" fillId="5" borderId="0" xfId="1" applyNumberFormat="1" applyFont="1" applyFill="1" applyBorder="1"/>
    <xf numFmtId="165" fontId="6" fillId="5" borderId="0" xfId="1" applyNumberFormat="1" applyFont="1" applyFill="1"/>
    <xf numFmtId="4" fontId="0" fillId="5" borderId="3" xfId="0" applyNumberFormat="1" applyFill="1" applyBorder="1"/>
    <xf numFmtId="165" fontId="6" fillId="5" borderId="1" xfId="1" applyNumberFormat="1" applyFont="1" applyFill="1" applyBorder="1"/>
    <xf numFmtId="4" fontId="1" fillId="5" borderId="5" xfId="0" applyNumberFormat="1" applyFont="1" applyFill="1" applyBorder="1"/>
    <xf numFmtId="165" fontId="1" fillId="5" borderId="2" xfId="1" applyNumberFormat="1" applyFont="1" applyFill="1" applyBorder="1"/>
    <xf numFmtId="3" fontId="0" fillId="5" borderId="3" xfId="0" applyNumberFormat="1" applyFill="1" applyBorder="1"/>
    <xf numFmtId="0" fontId="3" fillId="4" borderId="3" xfId="0" applyFont="1" applyFill="1" applyBorder="1" applyAlignment="1">
      <alignment horizontal="right"/>
    </xf>
    <xf numFmtId="0" fontId="3" fillId="4" borderId="7" xfId="0" applyFont="1" applyFill="1" applyBorder="1" applyAlignment="1">
      <alignment horizontal="right"/>
    </xf>
    <xf numFmtId="0" fontId="3" fillId="5" borderId="0" xfId="0" applyFont="1" applyFill="1" applyAlignment="1">
      <alignment horizontal="right"/>
    </xf>
    <xf numFmtId="2" fontId="0" fillId="2" borderId="0" xfId="1" applyNumberFormat="1" applyFont="1" applyFill="1" applyBorder="1" applyAlignment="1">
      <alignment horizontal="center"/>
    </xf>
    <xf numFmtId="167" fontId="0" fillId="2" borderId="0" xfId="1" applyNumberFormat="1" applyFon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10" fontId="0" fillId="2" borderId="0" xfId="1" applyNumberFormat="1" applyFont="1" applyFill="1" applyBorder="1" applyAlignment="1">
      <alignment horizontal="center"/>
    </xf>
    <xf numFmtId="3" fontId="0" fillId="3" borderId="1" xfId="0" applyNumberFormat="1" applyFill="1" applyBorder="1"/>
    <xf numFmtId="3" fontId="0" fillId="2" borderId="1" xfId="0" applyNumberFormat="1" applyFill="1" applyBorder="1"/>
    <xf numFmtId="0" fontId="0" fillId="2" borderId="1" xfId="0" applyFill="1" applyBorder="1"/>
    <xf numFmtId="10" fontId="0" fillId="3" borderId="0" xfId="1" applyNumberFormat="1" applyFont="1" applyFill="1"/>
    <xf numFmtId="10" fontId="0" fillId="2" borderId="0" xfId="1" applyNumberFormat="1" applyFont="1" applyFill="1"/>
    <xf numFmtId="0" fontId="7" fillId="2" borderId="0" xfId="0" applyFont="1" applyFill="1"/>
    <xf numFmtId="3" fontId="0" fillId="5" borderId="0" xfId="0" applyNumberFormat="1" applyFill="1"/>
    <xf numFmtId="3" fontId="0" fillId="5" borderId="1" xfId="0" applyNumberFormat="1" applyFill="1" applyBorder="1"/>
    <xf numFmtId="0" fontId="8" fillId="2" borderId="0" xfId="2" applyFill="1"/>
    <xf numFmtId="166" fontId="3" fillId="5" borderId="1" xfId="0" applyNumberFormat="1" applyFont="1" applyFill="1" applyBorder="1"/>
    <xf numFmtId="165" fontId="3" fillId="5" borderId="1" xfId="1" applyNumberFormat="1" applyFont="1" applyFill="1" applyBorder="1"/>
    <xf numFmtId="165" fontId="3" fillId="5" borderId="2" xfId="1" applyNumberFormat="1" applyFont="1" applyFill="1" applyBorder="1"/>
    <xf numFmtId="166" fontId="3" fillId="5" borderId="2" xfId="0" applyNumberFormat="1" applyFont="1" applyFill="1" applyBorder="1"/>
    <xf numFmtId="0" fontId="4" fillId="5" borderId="0" xfId="0" applyFont="1" applyFill="1" applyAlignment="1">
      <alignment horizontal="right"/>
    </xf>
    <xf numFmtId="166" fontId="3" fillId="2" borderId="1" xfId="0" applyNumberFormat="1" applyFont="1" applyFill="1" applyBorder="1"/>
    <xf numFmtId="166" fontId="0" fillId="2" borderId="0" xfId="0" applyNumberFormat="1" applyFill="1"/>
    <xf numFmtId="166" fontId="3" fillId="2" borderId="2" xfId="0" applyNumberFormat="1" applyFont="1" applyFill="1" applyBorder="1"/>
    <xf numFmtId="164" fontId="3" fillId="2" borderId="0" xfId="0" applyNumberFormat="1" applyFont="1" applyFill="1"/>
    <xf numFmtId="164" fontId="3" fillId="3" borderId="0" xfId="0" applyNumberFormat="1" applyFont="1" applyFill="1"/>
    <xf numFmtId="3" fontId="9" fillId="2" borderId="0" xfId="0" applyNumberFormat="1" applyFont="1" applyFill="1"/>
    <xf numFmtId="10" fontId="0" fillId="5" borderId="0" xfId="1" applyNumberFormat="1" applyFont="1" applyFill="1" applyBorder="1"/>
    <xf numFmtId="165" fontId="0" fillId="5" borderId="0" xfId="1" applyNumberFormat="1" applyFont="1" applyFill="1" applyBorder="1"/>
    <xf numFmtId="2" fontId="0" fillId="5" borderId="0" xfId="0" applyNumberFormat="1" applyFill="1"/>
    <xf numFmtId="3" fontId="9" fillId="3" borderId="0" xfId="0" applyNumberFormat="1" applyFont="1" applyFill="1"/>
    <xf numFmtId="164" fontId="9" fillId="3" borderId="0" xfId="0" applyNumberFormat="1" applyFont="1" applyFill="1"/>
    <xf numFmtId="164" fontId="9" fillId="2" borderId="0" xfId="0" applyNumberFormat="1" applyFont="1" applyFill="1"/>
    <xf numFmtId="0" fontId="5" fillId="2" borderId="0" xfId="0" applyFont="1" applyFill="1" applyAlignment="1">
      <alignment horizontal="center"/>
    </xf>
    <xf numFmtId="166" fontId="3" fillId="5" borderId="0" xfId="0" applyNumberFormat="1" applyFont="1" applyFill="1" applyBorder="1"/>
    <xf numFmtId="165" fontId="3" fillId="5" borderId="0" xfId="1" applyNumberFormat="1" applyFont="1" applyFill="1" applyBorder="1"/>
    <xf numFmtId="166" fontId="3" fillId="5" borderId="10" xfId="0" applyNumberFormat="1" applyFont="1" applyFill="1" applyBorder="1"/>
    <xf numFmtId="165" fontId="3" fillId="5" borderId="10" xfId="1" applyNumberFormat="1" applyFont="1" applyFill="1" applyBorder="1"/>
  </cellXfs>
  <cellStyles count="3">
    <cellStyle name="Hyperkobling" xfId="2" builtinId="8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Rammekreditt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'Nøkkeltall ink medlåntaker'!$C$7</c:f>
              <c:strCache>
                <c:ptCount val="1"/>
                <c:pt idx="0">
                  <c:v>Rentebærende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medlåntaker'!$D$7:$AI$7</c:f>
              <c:numCache>
                <c:formatCode>0.0</c:formatCode>
                <c:ptCount val="13"/>
                <c:pt idx="0">
                  <c:v>49.354999999999997</c:v>
                </c:pt>
                <c:pt idx="1">
                  <c:v>48.607999999999997</c:v>
                </c:pt>
                <c:pt idx="2">
                  <c:v>47.935000000000002</c:v>
                </c:pt>
                <c:pt idx="3">
                  <c:v>48.286000000000001</c:v>
                </c:pt>
                <c:pt idx="4">
                  <c:v>48.45</c:v>
                </c:pt>
                <c:pt idx="5">
                  <c:v>46.143000000000001</c:v>
                </c:pt>
                <c:pt idx="6">
                  <c:v>46.26</c:v>
                </c:pt>
                <c:pt idx="7">
                  <c:v>46.915999999999997</c:v>
                </c:pt>
                <c:pt idx="8">
                  <c:v>47.262999999999998</c:v>
                </c:pt>
                <c:pt idx="9">
                  <c:v>47.094000000000001</c:v>
                </c:pt>
                <c:pt idx="10">
                  <c:v>46.709000000000003</c:v>
                </c:pt>
                <c:pt idx="11">
                  <c:v>46.814</c:v>
                </c:pt>
                <c:pt idx="12">
                  <c:v>47.094999999999999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F-48D6-AC7C-4F7B8E335CA7}"/>
            </c:ext>
          </c:extLst>
        </c:ser>
        <c:ser>
          <c:idx val="1"/>
          <c:order val="1"/>
          <c:tx>
            <c:strRef>
              <c:f>'Nøkkeltall ink medlåntaker'!$C$8</c:f>
              <c:strCache>
                <c:ptCount val="1"/>
                <c:pt idx="0">
                  <c:v>Ikke-rentebærende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medlåntaker'!$D$8:$AI$8</c:f>
              <c:numCache>
                <c:formatCode>0.0</c:formatCode>
                <c:ptCount val="13"/>
                <c:pt idx="0">
                  <c:v>19.225000000000001</c:v>
                </c:pt>
                <c:pt idx="1">
                  <c:v>19.792000000000002</c:v>
                </c:pt>
                <c:pt idx="2">
                  <c:v>21.681999999999999</c:v>
                </c:pt>
                <c:pt idx="3">
                  <c:v>22.161000000000001</c:v>
                </c:pt>
                <c:pt idx="4">
                  <c:v>23.957000000000001</c:v>
                </c:pt>
                <c:pt idx="5">
                  <c:v>24.367999999999999</c:v>
                </c:pt>
                <c:pt idx="6">
                  <c:v>24.998999999999999</c:v>
                </c:pt>
                <c:pt idx="7">
                  <c:v>24.248999999999999</c:v>
                </c:pt>
                <c:pt idx="8">
                  <c:v>23.957999999999998</c:v>
                </c:pt>
                <c:pt idx="9">
                  <c:v>23.968</c:v>
                </c:pt>
                <c:pt idx="10">
                  <c:v>24.757000000000001</c:v>
                </c:pt>
                <c:pt idx="11">
                  <c:v>23.494</c:v>
                </c:pt>
                <c:pt idx="12">
                  <c:v>23.161000000000001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F-48D6-AC7C-4F7B8E335C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915695760"/>
        <c:axId val="915691168"/>
        <c:axId val="0"/>
      </c:bar3DChart>
      <c:catAx>
        <c:axId val="91569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15691168"/>
        <c:crosses val="autoZero"/>
        <c:auto val="1"/>
        <c:lblAlgn val="ctr"/>
        <c:lblOffset val="100"/>
        <c:noMultiLvlLbl val="0"/>
      </c:catAx>
      <c:valAx>
        <c:axId val="915691168"/>
        <c:scaling>
          <c:orientation val="minMax"/>
        </c:scaling>
        <c:delete val="1"/>
        <c:axPos val="l"/>
        <c:numFmt formatCode="0.0" sourceLinked="0"/>
        <c:majorTickMark val="none"/>
        <c:minorTickMark val="none"/>
        <c:tickLblPos val="nextTo"/>
        <c:crossAx val="91569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Faktureringskort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'Nøkkeltall ink medlåntaker'!$C$11</c:f>
              <c:strCache>
                <c:ptCount val="1"/>
                <c:pt idx="0">
                  <c:v>Rentebærende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medlåntaker'!$D$11:$AI$11</c:f>
              <c:numCache>
                <c:formatCode>0.0</c:formatCode>
                <c:ptCount val="13"/>
                <c:pt idx="0">
                  <c:v>6.0999999999999999E-2</c:v>
                </c:pt>
                <c:pt idx="1">
                  <c:v>6.3E-2</c:v>
                </c:pt>
                <c:pt idx="2">
                  <c:v>5.3999999999999999E-2</c:v>
                </c:pt>
                <c:pt idx="3">
                  <c:v>5.8000000000000003E-2</c:v>
                </c:pt>
                <c:pt idx="4">
                  <c:v>6.3E-2</c:v>
                </c:pt>
                <c:pt idx="5">
                  <c:v>6.9000000000000006E-2</c:v>
                </c:pt>
                <c:pt idx="6">
                  <c:v>7.0000000000000007E-2</c:v>
                </c:pt>
                <c:pt idx="7">
                  <c:v>6.7000000000000004E-2</c:v>
                </c:pt>
                <c:pt idx="8">
                  <c:v>3.9E-2</c:v>
                </c:pt>
                <c:pt idx="9">
                  <c:v>0.05</c:v>
                </c:pt>
                <c:pt idx="10">
                  <c:v>3.6999999999999998E-2</c:v>
                </c:pt>
                <c:pt idx="11">
                  <c:v>3.7999999999999999E-2</c:v>
                </c:pt>
                <c:pt idx="12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7-456D-AC1D-A5D609A1D9B7}"/>
            </c:ext>
          </c:extLst>
        </c:ser>
        <c:ser>
          <c:idx val="1"/>
          <c:order val="1"/>
          <c:tx>
            <c:strRef>
              <c:f>'Nøkkeltall ink medlåntaker'!$C$12</c:f>
              <c:strCache>
                <c:ptCount val="1"/>
                <c:pt idx="0">
                  <c:v>Ikke-rentebærende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medlåntaker'!$D$12:$AI$12</c:f>
              <c:numCache>
                <c:formatCode>0.0</c:formatCode>
                <c:ptCount val="13"/>
                <c:pt idx="0">
                  <c:v>1.107</c:v>
                </c:pt>
                <c:pt idx="1">
                  <c:v>1.2470000000000001</c:v>
                </c:pt>
                <c:pt idx="2">
                  <c:v>1.4039999999999999</c:v>
                </c:pt>
                <c:pt idx="3">
                  <c:v>1.5649999999999999</c:v>
                </c:pt>
                <c:pt idx="4">
                  <c:v>1.5720000000000001</c:v>
                </c:pt>
                <c:pt idx="5">
                  <c:v>1.024</c:v>
                </c:pt>
                <c:pt idx="6">
                  <c:v>0.97</c:v>
                </c:pt>
                <c:pt idx="7">
                  <c:v>0.94899999999999995</c:v>
                </c:pt>
                <c:pt idx="8">
                  <c:v>1.046</c:v>
                </c:pt>
                <c:pt idx="9">
                  <c:v>1.056</c:v>
                </c:pt>
                <c:pt idx="10">
                  <c:v>1.0660000000000001</c:v>
                </c:pt>
                <c:pt idx="11">
                  <c:v>0.96699999999999997</c:v>
                </c:pt>
                <c:pt idx="12">
                  <c:v>0.94699999999999995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97-456D-AC1D-A5D609A1D9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1114085960"/>
        <c:axId val="1114089240"/>
        <c:axId val="0"/>
      </c:bar3DChart>
      <c:catAx>
        <c:axId val="111408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4089240"/>
        <c:crosses val="autoZero"/>
        <c:auto val="1"/>
        <c:lblAlgn val="ctr"/>
        <c:lblOffset val="100"/>
        <c:noMultiLvlLbl val="0"/>
      </c:catAx>
      <c:valAx>
        <c:axId val="111408924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1408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NEDBETALINGSLÅN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'Nøkkeltall ink medlåntaker'!$C$15</c:f>
              <c:strCache>
                <c:ptCount val="1"/>
                <c:pt idx="0">
                  <c:v>Forbrukslån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medlåntaker'!$D$15:$AI$15</c:f>
              <c:numCache>
                <c:formatCode>0.0</c:formatCode>
                <c:ptCount val="13"/>
                <c:pt idx="0">
                  <c:v>75.227999999999994</c:v>
                </c:pt>
                <c:pt idx="1">
                  <c:v>75.643000000000001</c:v>
                </c:pt>
                <c:pt idx="2">
                  <c:v>75.683000000000007</c:v>
                </c:pt>
                <c:pt idx="3">
                  <c:v>75.632000000000005</c:v>
                </c:pt>
                <c:pt idx="4">
                  <c:v>74.197000000000003</c:v>
                </c:pt>
                <c:pt idx="5">
                  <c:v>74.320999999999998</c:v>
                </c:pt>
                <c:pt idx="6">
                  <c:v>74.887</c:v>
                </c:pt>
                <c:pt idx="7">
                  <c:v>75.734999999999999</c:v>
                </c:pt>
                <c:pt idx="8">
                  <c:v>76.075999999999993</c:v>
                </c:pt>
                <c:pt idx="9">
                  <c:v>76.263000000000005</c:v>
                </c:pt>
                <c:pt idx="10">
                  <c:v>77.463999999999999</c:v>
                </c:pt>
                <c:pt idx="11">
                  <c:v>78.028000000000006</c:v>
                </c:pt>
                <c:pt idx="12">
                  <c:v>78.358999999999995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E-4B00-8EEF-07BEE6077BF0}"/>
            </c:ext>
          </c:extLst>
        </c:ser>
        <c:ser>
          <c:idx val="1"/>
          <c:order val="1"/>
          <c:tx>
            <c:strRef>
              <c:f>'Nøkkeltall ink medlåntaker'!$C$16</c:f>
              <c:strCache>
                <c:ptCount val="1"/>
                <c:pt idx="0">
                  <c:v>Annen usikret gjeld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medlåntaker'!$D$16:$AI$16</c:f>
              <c:numCache>
                <c:formatCode>0.0</c:formatCode>
                <c:ptCount val="13"/>
                <c:pt idx="0">
                  <c:v>16.411999999999999</c:v>
                </c:pt>
                <c:pt idx="1">
                  <c:v>16.245000000000001</c:v>
                </c:pt>
                <c:pt idx="2">
                  <c:v>16.321999999999999</c:v>
                </c:pt>
                <c:pt idx="3">
                  <c:v>15.813000000000001</c:v>
                </c:pt>
                <c:pt idx="4">
                  <c:v>15.754</c:v>
                </c:pt>
                <c:pt idx="5">
                  <c:v>15.592000000000001</c:v>
                </c:pt>
                <c:pt idx="6">
                  <c:v>15.201000000000001</c:v>
                </c:pt>
                <c:pt idx="7">
                  <c:v>14.635</c:v>
                </c:pt>
                <c:pt idx="8">
                  <c:v>14.561</c:v>
                </c:pt>
                <c:pt idx="9">
                  <c:v>13.384</c:v>
                </c:pt>
                <c:pt idx="10">
                  <c:v>13.432</c:v>
                </c:pt>
                <c:pt idx="11">
                  <c:v>12.874000000000001</c:v>
                </c:pt>
                <c:pt idx="12">
                  <c:v>12.994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E-4B00-8EEF-07BEE6077B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1114085960"/>
        <c:axId val="1114089240"/>
        <c:axId val="0"/>
      </c:bar3DChart>
      <c:catAx>
        <c:axId val="111408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4089240"/>
        <c:crosses val="autoZero"/>
        <c:auto val="1"/>
        <c:lblAlgn val="ctr"/>
        <c:lblOffset val="100"/>
        <c:noMultiLvlLbl val="0"/>
      </c:catAx>
      <c:valAx>
        <c:axId val="111408924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1408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usikret</a:t>
            </a:r>
            <a:r>
              <a:rPr lang="en-US" baseline="0"/>
              <a:t> </a:t>
            </a:r>
            <a:r>
              <a:rPr lang="en-US"/>
              <a:t>Gjeld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'Nøkkeltall ink medlåntaker'!$C$19</c:f>
              <c:strCache>
                <c:ptCount val="1"/>
                <c:pt idx="0">
                  <c:v>Samlet rentebærende gjeld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medlåntaker'!$D$19:$AI$19</c:f>
              <c:numCache>
                <c:formatCode>0.0</c:formatCode>
                <c:ptCount val="13"/>
                <c:pt idx="0">
                  <c:v>141.05599999999998</c:v>
                </c:pt>
                <c:pt idx="1">
                  <c:v>140.559</c:v>
                </c:pt>
                <c:pt idx="2">
                  <c:v>139.994</c:v>
                </c:pt>
                <c:pt idx="3">
                  <c:v>139.78899999999999</c:v>
                </c:pt>
                <c:pt idx="4">
                  <c:v>138.464</c:v>
                </c:pt>
                <c:pt idx="5">
                  <c:v>136.125</c:v>
                </c:pt>
                <c:pt idx="6">
                  <c:v>136.41800000000001</c:v>
                </c:pt>
                <c:pt idx="7">
                  <c:v>137.35299999999998</c:v>
                </c:pt>
                <c:pt idx="8">
                  <c:v>137.93899999999999</c:v>
                </c:pt>
                <c:pt idx="9">
                  <c:v>136.791</c:v>
                </c:pt>
                <c:pt idx="10">
                  <c:v>137.642</c:v>
                </c:pt>
                <c:pt idx="11">
                  <c:v>137.75399999999999</c:v>
                </c:pt>
                <c:pt idx="12">
                  <c:v>138.47800000000001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2-40C5-9F79-187804DEB0E5}"/>
            </c:ext>
          </c:extLst>
        </c:ser>
        <c:ser>
          <c:idx val="1"/>
          <c:order val="1"/>
          <c:tx>
            <c:strRef>
              <c:f>'Nøkkeltall ink medlåntaker'!$C$20</c:f>
              <c:strCache>
                <c:ptCount val="1"/>
                <c:pt idx="0">
                  <c:v>Samlet gjeld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medlåntaker'!$D$20:$AI$20</c:f>
              <c:numCache>
                <c:formatCode>0.0</c:formatCode>
                <c:ptCount val="13"/>
                <c:pt idx="0">
                  <c:v>161.38799999999998</c:v>
                </c:pt>
                <c:pt idx="1">
                  <c:v>161.59800000000001</c:v>
                </c:pt>
                <c:pt idx="2">
                  <c:v>163.08000000000001</c:v>
                </c:pt>
                <c:pt idx="3">
                  <c:v>163.51500000000001</c:v>
                </c:pt>
                <c:pt idx="4">
                  <c:v>163.99300000000002</c:v>
                </c:pt>
                <c:pt idx="5">
                  <c:v>161.517</c:v>
                </c:pt>
                <c:pt idx="6">
                  <c:v>162.387</c:v>
                </c:pt>
                <c:pt idx="7">
                  <c:v>162.55099999999999</c:v>
                </c:pt>
                <c:pt idx="8">
                  <c:v>162.94299999999998</c:v>
                </c:pt>
                <c:pt idx="9">
                  <c:v>161.815</c:v>
                </c:pt>
                <c:pt idx="10">
                  <c:v>163.465</c:v>
                </c:pt>
                <c:pt idx="11">
                  <c:v>162.21499999999997</c:v>
                </c:pt>
                <c:pt idx="12">
                  <c:v>162.58600000000001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2-40C5-9F79-187804DEB0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1114085960"/>
        <c:axId val="1114089240"/>
        <c:axId val="0"/>
      </c:bar3DChart>
      <c:catAx>
        <c:axId val="111408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4089240"/>
        <c:crosses val="autoZero"/>
        <c:auto val="1"/>
        <c:lblAlgn val="ctr"/>
        <c:lblOffset val="100"/>
        <c:noMultiLvlLbl val="0"/>
      </c:catAx>
      <c:valAx>
        <c:axId val="111408924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1408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samlet gjeld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'Nøkkeltall ink medlåntaker'!$C$18</c:f>
              <c:strCache>
                <c:ptCount val="1"/>
                <c:pt idx="0">
                  <c:v>Samlet ikke-rentebærende gjeld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medlåntaker'!$D$18:$AI$18</c:f>
              <c:numCache>
                <c:formatCode>0.0</c:formatCode>
                <c:ptCount val="13"/>
                <c:pt idx="0">
                  <c:v>20.332000000000001</c:v>
                </c:pt>
                <c:pt idx="1">
                  <c:v>21.039000000000001</c:v>
                </c:pt>
                <c:pt idx="2">
                  <c:v>23.085999999999999</c:v>
                </c:pt>
                <c:pt idx="3">
                  <c:v>23.726000000000003</c:v>
                </c:pt>
                <c:pt idx="4">
                  <c:v>25.529</c:v>
                </c:pt>
                <c:pt idx="5">
                  <c:v>25.391999999999999</c:v>
                </c:pt>
                <c:pt idx="6">
                  <c:v>25.968999999999998</c:v>
                </c:pt>
                <c:pt idx="7">
                  <c:v>25.198</c:v>
                </c:pt>
                <c:pt idx="8">
                  <c:v>25.003999999999998</c:v>
                </c:pt>
                <c:pt idx="9">
                  <c:v>25.024000000000001</c:v>
                </c:pt>
                <c:pt idx="10">
                  <c:v>25.823</c:v>
                </c:pt>
                <c:pt idx="11">
                  <c:v>24.460999999999999</c:v>
                </c:pt>
                <c:pt idx="12">
                  <c:v>24.108000000000001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9E-4EE4-BAF3-96588C85552D}"/>
            </c:ext>
          </c:extLst>
        </c:ser>
        <c:ser>
          <c:idx val="1"/>
          <c:order val="1"/>
          <c:tx>
            <c:strRef>
              <c:f>'Nøkkeltall ink medlåntaker'!$C$19</c:f>
              <c:strCache>
                <c:ptCount val="1"/>
                <c:pt idx="0">
                  <c:v>Samlet rentebærende gjeld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medlåntaker'!$D$19:$AI$19</c:f>
              <c:numCache>
                <c:formatCode>0.0</c:formatCode>
                <c:ptCount val="13"/>
                <c:pt idx="0">
                  <c:v>141.05599999999998</c:v>
                </c:pt>
                <c:pt idx="1">
                  <c:v>140.559</c:v>
                </c:pt>
                <c:pt idx="2">
                  <c:v>139.994</c:v>
                </c:pt>
                <c:pt idx="3">
                  <c:v>139.78899999999999</c:v>
                </c:pt>
                <c:pt idx="4">
                  <c:v>138.464</c:v>
                </c:pt>
                <c:pt idx="5">
                  <c:v>136.125</c:v>
                </c:pt>
                <c:pt idx="6">
                  <c:v>136.41800000000001</c:v>
                </c:pt>
                <c:pt idx="7">
                  <c:v>137.35299999999998</c:v>
                </c:pt>
                <c:pt idx="8">
                  <c:v>137.93899999999999</c:v>
                </c:pt>
                <c:pt idx="9">
                  <c:v>136.791</c:v>
                </c:pt>
                <c:pt idx="10">
                  <c:v>137.642</c:v>
                </c:pt>
                <c:pt idx="11">
                  <c:v>137.75399999999999</c:v>
                </c:pt>
                <c:pt idx="12">
                  <c:v>138.47800000000001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9E-4EE4-BAF3-96588C8555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1114085960"/>
        <c:axId val="1114089240"/>
        <c:axId val="0"/>
      </c:bar3DChart>
      <c:catAx>
        <c:axId val="111408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4089240"/>
        <c:crosses val="autoZero"/>
        <c:auto val="1"/>
        <c:lblAlgn val="ctr"/>
        <c:lblOffset val="100"/>
        <c:noMultiLvlLbl val="0"/>
      </c:catAx>
      <c:valAx>
        <c:axId val="111408924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1408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270453</xdr:colOff>
      <xdr:row>1</xdr:row>
      <xdr:rowOff>2857</xdr:rowOff>
    </xdr:from>
    <xdr:to>
      <xdr:col>51</xdr:col>
      <xdr:colOff>193301</xdr:colOff>
      <xdr:row>14</xdr:row>
      <xdr:rowOff>60007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67D107-B4DE-41A6-B965-DC55A0D5B6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235267</xdr:colOff>
      <xdr:row>15</xdr:row>
      <xdr:rowOff>58102</xdr:rowOff>
    </xdr:from>
    <xdr:to>
      <xdr:col>51</xdr:col>
      <xdr:colOff>201705</xdr:colOff>
      <xdr:row>29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924FD09-B54A-4A9D-A11F-49F2CBF097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407670</xdr:colOff>
      <xdr:row>0</xdr:row>
      <xdr:rowOff>167640</xdr:rowOff>
    </xdr:from>
    <xdr:to>
      <xdr:col>62</xdr:col>
      <xdr:colOff>353378</xdr:colOff>
      <xdr:row>14</xdr:row>
      <xdr:rowOff>53340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D9A48E3-6FA1-49CC-9BC7-1ED22E28E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51</xdr:col>
      <xdr:colOff>437029</xdr:colOff>
      <xdr:row>15</xdr:row>
      <xdr:rowOff>53340</xdr:rowOff>
    </xdr:from>
    <xdr:to>
      <xdr:col>62</xdr:col>
      <xdr:colOff>408623</xdr:colOff>
      <xdr:row>29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1533FF1-6472-4151-9DEA-2A6F6BBAF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682005</xdr:colOff>
      <xdr:row>14</xdr:row>
      <xdr:rowOff>60574</xdr:rowOff>
    </xdr:from>
    <xdr:to>
      <xdr:col>4</xdr:col>
      <xdr:colOff>767730</xdr:colOff>
      <xdr:row>14</xdr:row>
      <xdr:rowOff>146299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B0366DC8-1ED8-4310-9B64-421FA7C63B92}"/>
            </a:ext>
          </a:extLst>
        </xdr:cNvPr>
        <xdr:cNvSpPr/>
      </xdr:nvSpPr>
      <xdr:spPr>
        <a:xfrm>
          <a:off x="11058652" y="3063750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40</xdr:col>
      <xdr:colOff>257735</xdr:colOff>
      <xdr:row>30</xdr:row>
      <xdr:rowOff>145677</xdr:rowOff>
    </xdr:from>
    <xdr:to>
      <xdr:col>62</xdr:col>
      <xdr:colOff>392206</xdr:colOff>
      <xdr:row>66</xdr:row>
      <xdr:rowOff>156883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38A537E-AF09-4830-B240-72A62887E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680757</xdr:colOff>
      <xdr:row>6</xdr:row>
      <xdr:rowOff>49493</xdr:rowOff>
    </xdr:from>
    <xdr:to>
      <xdr:col>7</xdr:col>
      <xdr:colOff>766482</xdr:colOff>
      <xdr:row>6</xdr:row>
      <xdr:rowOff>135218</xdr:rowOff>
    </xdr:to>
    <xdr:sp macro="" textlink="">
      <xdr:nvSpPr>
        <xdr:cNvPr id="9" name="Star: 5 Points 8">
          <a:extLst>
            <a:ext uri="{FF2B5EF4-FFF2-40B4-BE49-F238E27FC236}">
              <a16:creationId xmlns:a16="http://schemas.microsoft.com/office/drawing/2014/main" id="{7984AB39-9D96-4609-898C-28EBF6A54DE3}"/>
            </a:ext>
          </a:extLst>
        </xdr:cNvPr>
        <xdr:cNvSpPr/>
      </xdr:nvSpPr>
      <xdr:spPr>
        <a:xfrm>
          <a:off x="14486404" y="1506258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681406</xdr:colOff>
      <xdr:row>14</xdr:row>
      <xdr:rowOff>51122</xdr:rowOff>
    </xdr:from>
    <xdr:to>
      <xdr:col>7</xdr:col>
      <xdr:colOff>767131</xdr:colOff>
      <xdr:row>14</xdr:row>
      <xdr:rowOff>136847</xdr:rowOff>
    </xdr:to>
    <xdr:sp macro="" textlink="">
      <xdr:nvSpPr>
        <xdr:cNvPr id="13" name="Star: 5 Points 11">
          <a:extLst>
            <a:ext uri="{FF2B5EF4-FFF2-40B4-BE49-F238E27FC236}">
              <a16:creationId xmlns:a16="http://schemas.microsoft.com/office/drawing/2014/main" id="{2EFFAE75-8511-4DA0-A2A2-5DA014FE02F2}"/>
            </a:ext>
          </a:extLst>
        </xdr:cNvPr>
        <xdr:cNvSpPr/>
      </xdr:nvSpPr>
      <xdr:spPr>
        <a:xfrm>
          <a:off x="14487053" y="3054298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751172</xdr:colOff>
      <xdr:row>14</xdr:row>
      <xdr:rowOff>59640</xdr:rowOff>
    </xdr:from>
    <xdr:to>
      <xdr:col>8</xdr:col>
      <xdr:colOff>836897</xdr:colOff>
      <xdr:row>14</xdr:row>
      <xdr:rowOff>145365</xdr:rowOff>
    </xdr:to>
    <xdr:sp macro="" textlink="">
      <xdr:nvSpPr>
        <xdr:cNvPr id="14" name="Star: 5 Points 13">
          <a:extLst>
            <a:ext uri="{FF2B5EF4-FFF2-40B4-BE49-F238E27FC236}">
              <a16:creationId xmlns:a16="http://schemas.microsoft.com/office/drawing/2014/main" id="{DD6CB70F-4766-47BD-A290-7EB4D3A3D913}"/>
            </a:ext>
          </a:extLst>
        </xdr:cNvPr>
        <xdr:cNvSpPr/>
      </xdr:nvSpPr>
      <xdr:spPr>
        <a:xfrm>
          <a:off x="15666201" y="3062816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713072</xdr:colOff>
      <xdr:row>14</xdr:row>
      <xdr:rowOff>55158</xdr:rowOff>
    </xdr:from>
    <xdr:to>
      <xdr:col>10</xdr:col>
      <xdr:colOff>798797</xdr:colOff>
      <xdr:row>14</xdr:row>
      <xdr:rowOff>140883</xdr:rowOff>
    </xdr:to>
    <xdr:sp macro="" textlink="">
      <xdr:nvSpPr>
        <xdr:cNvPr id="16" name="Star: 5 Points 15">
          <a:extLst>
            <a:ext uri="{FF2B5EF4-FFF2-40B4-BE49-F238E27FC236}">
              <a16:creationId xmlns:a16="http://schemas.microsoft.com/office/drawing/2014/main" id="{DA4DD546-A9E2-467F-AB91-E7582EF7C9C5}"/>
            </a:ext>
          </a:extLst>
        </xdr:cNvPr>
        <xdr:cNvSpPr/>
      </xdr:nvSpPr>
      <xdr:spPr>
        <a:xfrm>
          <a:off x="19023484" y="3058334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578224</xdr:colOff>
      <xdr:row>26</xdr:row>
      <xdr:rowOff>62753</xdr:rowOff>
    </xdr:from>
    <xdr:to>
      <xdr:col>10</xdr:col>
      <xdr:colOff>663949</xdr:colOff>
      <xdr:row>26</xdr:row>
      <xdr:rowOff>148478</xdr:rowOff>
    </xdr:to>
    <xdr:sp macro="" textlink="">
      <xdr:nvSpPr>
        <xdr:cNvPr id="18" name="Star: 5 Points 17">
          <a:extLst>
            <a:ext uri="{FF2B5EF4-FFF2-40B4-BE49-F238E27FC236}">
              <a16:creationId xmlns:a16="http://schemas.microsoft.com/office/drawing/2014/main" id="{DF379C70-470B-412E-9007-48A9A007CC2A}"/>
            </a:ext>
          </a:extLst>
        </xdr:cNvPr>
        <xdr:cNvSpPr/>
      </xdr:nvSpPr>
      <xdr:spPr>
        <a:xfrm>
          <a:off x="7727577" y="5475194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683560</xdr:colOff>
      <xdr:row>14</xdr:row>
      <xdr:rowOff>56030</xdr:rowOff>
    </xdr:from>
    <xdr:to>
      <xdr:col>15</xdr:col>
      <xdr:colOff>769285</xdr:colOff>
      <xdr:row>14</xdr:row>
      <xdr:rowOff>141755</xdr:rowOff>
    </xdr:to>
    <xdr:sp macro="" textlink="">
      <xdr:nvSpPr>
        <xdr:cNvPr id="15" name="Star: 5 Points 14">
          <a:extLst>
            <a:ext uri="{FF2B5EF4-FFF2-40B4-BE49-F238E27FC236}">
              <a16:creationId xmlns:a16="http://schemas.microsoft.com/office/drawing/2014/main" id="{202A2DAA-C855-445E-A7B7-E78187C72F2D}"/>
            </a:ext>
          </a:extLst>
        </xdr:cNvPr>
        <xdr:cNvSpPr/>
      </xdr:nvSpPr>
      <xdr:spPr>
        <a:xfrm>
          <a:off x="17884589" y="3059206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712696</xdr:colOff>
      <xdr:row>10</xdr:row>
      <xdr:rowOff>51546</xdr:rowOff>
    </xdr:from>
    <xdr:to>
      <xdr:col>15</xdr:col>
      <xdr:colOff>798421</xdr:colOff>
      <xdr:row>10</xdr:row>
      <xdr:rowOff>137271</xdr:rowOff>
    </xdr:to>
    <xdr:sp macro="" textlink="">
      <xdr:nvSpPr>
        <xdr:cNvPr id="17" name="Star: 5 Points 14">
          <a:extLst>
            <a:ext uri="{FF2B5EF4-FFF2-40B4-BE49-F238E27FC236}">
              <a16:creationId xmlns:a16="http://schemas.microsoft.com/office/drawing/2014/main" id="{4FA9F850-A995-422F-9897-FB5D2ADEA625}"/>
            </a:ext>
          </a:extLst>
        </xdr:cNvPr>
        <xdr:cNvSpPr/>
      </xdr:nvSpPr>
      <xdr:spPr>
        <a:xfrm>
          <a:off x="17913725" y="2281517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698500</xdr:colOff>
      <xdr:row>14</xdr:row>
      <xdr:rowOff>63500</xdr:rowOff>
    </xdr:from>
    <xdr:to>
      <xdr:col>16</xdr:col>
      <xdr:colOff>781685</xdr:colOff>
      <xdr:row>14</xdr:row>
      <xdr:rowOff>156845</xdr:rowOff>
    </xdr:to>
    <xdr:sp macro="" textlink="">
      <xdr:nvSpPr>
        <xdr:cNvPr id="20" name="Star: 5 Points 14">
          <a:extLst>
            <a:ext uri="{FF2B5EF4-FFF2-40B4-BE49-F238E27FC236}">
              <a16:creationId xmlns:a16="http://schemas.microsoft.com/office/drawing/2014/main" id="{7CFFEEDF-5295-4CB5-8987-C2536FF3D8C5}"/>
            </a:ext>
          </a:extLst>
        </xdr:cNvPr>
        <xdr:cNvSpPr/>
      </xdr:nvSpPr>
      <xdr:spPr>
        <a:xfrm>
          <a:off x="17818652" y="3061804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672353</xdr:colOff>
      <xdr:row>27</xdr:row>
      <xdr:rowOff>56029</xdr:rowOff>
    </xdr:from>
    <xdr:to>
      <xdr:col>19</xdr:col>
      <xdr:colOff>758078</xdr:colOff>
      <xdr:row>27</xdr:row>
      <xdr:rowOff>141754</xdr:rowOff>
    </xdr:to>
    <xdr:sp macro="" textlink="">
      <xdr:nvSpPr>
        <xdr:cNvPr id="19" name="Star: 5 Points 17">
          <a:extLst>
            <a:ext uri="{FF2B5EF4-FFF2-40B4-BE49-F238E27FC236}">
              <a16:creationId xmlns:a16="http://schemas.microsoft.com/office/drawing/2014/main" id="{EE928B83-BFC2-4B06-BE30-085DCD12F848}"/>
            </a:ext>
          </a:extLst>
        </xdr:cNvPr>
        <xdr:cNvSpPr/>
      </xdr:nvSpPr>
      <xdr:spPr>
        <a:xfrm>
          <a:off x="16853647" y="5658970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661147</xdr:colOff>
      <xdr:row>27</xdr:row>
      <xdr:rowOff>44823</xdr:rowOff>
    </xdr:from>
    <xdr:to>
      <xdr:col>23</xdr:col>
      <xdr:colOff>746872</xdr:colOff>
      <xdr:row>27</xdr:row>
      <xdr:rowOff>130548</xdr:rowOff>
    </xdr:to>
    <xdr:sp macro="" textlink="">
      <xdr:nvSpPr>
        <xdr:cNvPr id="21" name="Star: 5 Points 17">
          <a:extLst>
            <a:ext uri="{FF2B5EF4-FFF2-40B4-BE49-F238E27FC236}">
              <a16:creationId xmlns:a16="http://schemas.microsoft.com/office/drawing/2014/main" id="{E26B5620-B35E-4F40-90A3-30C46A5FABD3}"/>
            </a:ext>
          </a:extLst>
        </xdr:cNvPr>
        <xdr:cNvSpPr/>
      </xdr:nvSpPr>
      <xdr:spPr>
        <a:xfrm>
          <a:off x="17032941" y="5647764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806823</xdr:colOff>
      <xdr:row>14</xdr:row>
      <xdr:rowOff>56030</xdr:rowOff>
    </xdr:from>
    <xdr:to>
      <xdr:col>26</xdr:col>
      <xdr:colOff>890008</xdr:colOff>
      <xdr:row>14</xdr:row>
      <xdr:rowOff>149375</xdr:rowOff>
    </xdr:to>
    <xdr:sp macro="" textlink="">
      <xdr:nvSpPr>
        <xdr:cNvPr id="23" name="Star: 5 Points 14">
          <a:extLst>
            <a:ext uri="{FF2B5EF4-FFF2-40B4-BE49-F238E27FC236}">
              <a16:creationId xmlns:a16="http://schemas.microsoft.com/office/drawing/2014/main" id="{56EFA660-F1AF-42B3-82CA-4DFBF510802B}"/>
            </a:ext>
          </a:extLst>
        </xdr:cNvPr>
        <xdr:cNvSpPr/>
      </xdr:nvSpPr>
      <xdr:spPr>
        <a:xfrm>
          <a:off x="19890441" y="3059206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851646</xdr:colOff>
      <xdr:row>9</xdr:row>
      <xdr:rowOff>56028</xdr:rowOff>
    </xdr:from>
    <xdr:to>
      <xdr:col>27</xdr:col>
      <xdr:colOff>934831</xdr:colOff>
      <xdr:row>9</xdr:row>
      <xdr:rowOff>149373</xdr:rowOff>
    </xdr:to>
    <xdr:sp macro="" textlink="">
      <xdr:nvSpPr>
        <xdr:cNvPr id="25" name="Star: 5 Points 14">
          <a:extLst>
            <a:ext uri="{FF2B5EF4-FFF2-40B4-BE49-F238E27FC236}">
              <a16:creationId xmlns:a16="http://schemas.microsoft.com/office/drawing/2014/main" id="{0265AB1F-56BB-430F-9B0E-3F9BBB0A78F7}"/>
            </a:ext>
          </a:extLst>
        </xdr:cNvPr>
        <xdr:cNvSpPr/>
      </xdr:nvSpPr>
      <xdr:spPr>
        <a:xfrm>
          <a:off x="19980087" y="2084293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611841</xdr:colOff>
      <xdr:row>25</xdr:row>
      <xdr:rowOff>51546</xdr:rowOff>
    </xdr:from>
    <xdr:to>
      <xdr:col>27</xdr:col>
      <xdr:colOff>695026</xdr:colOff>
      <xdr:row>25</xdr:row>
      <xdr:rowOff>144891</xdr:rowOff>
    </xdr:to>
    <xdr:sp macro="" textlink="">
      <xdr:nvSpPr>
        <xdr:cNvPr id="26" name="Star: 5 Points 14">
          <a:extLst>
            <a:ext uri="{FF2B5EF4-FFF2-40B4-BE49-F238E27FC236}">
              <a16:creationId xmlns:a16="http://schemas.microsoft.com/office/drawing/2014/main" id="{AB133C1B-6759-4227-AF6F-D3539DB26E0D}"/>
            </a:ext>
          </a:extLst>
        </xdr:cNvPr>
        <xdr:cNvSpPr/>
      </xdr:nvSpPr>
      <xdr:spPr>
        <a:xfrm>
          <a:off x="19740282" y="5273487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682986</xdr:colOff>
      <xdr:row>25</xdr:row>
      <xdr:rowOff>49022</xdr:rowOff>
    </xdr:from>
    <xdr:to>
      <xdr:col>3</xdr:col>
      <xdr:colOff>766171</xdr:colOff>
      <xdr:row>25</xdr:row>
      <xdr:rowOff>142367</xdr:rowOff>
    </xdr:to>
    <xdr:sp macro="" textlink="">
      <xdr:nvSpPr>
        <xdr:cNvPr id="22" name="Star: 5 Points 14">
          <a:extLst>
            <a:ext uri="{FF2B5EF4-FFF2-40B4-BE49-F238E27FC236}">
              <a16:creationId xmlns:a16="http://schemas.microsoft.com/office/drawing/2014/main" id="{CBFB6E9E-3840-4D46-8ED0-7E64E22D00EE}"/>
            </a:ext>
          </a:extLst>
        </xdr:cNvPr>
        <xdr:cNvSpPr/>
      </xdr:nvSpPr>
      <xdr:spPr>
        <a:xfrm>
          <a:off x="5847653" y="4827985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718778</xdr:colOff>
      <xdr:row>12</xdr:row>
      <xdr:rowOff>28815</xdr:rowOff>
    </xdr:from>
    <xdr:to>
      <xdr:col>6</xdr:col>
      <xdr:colOff>801963</xdr:colOff>
      <xdr:row>12</xdr:row>
      <xdr:rowOff>122160</xdr:rowOff>
    </xdr:to>
    <xdr:sp macro="" textlink="">
      <xdr:nvSpPr>
        <xdr:cNvPr id="23" name="Star: 5 Points 14">
          <a:extLst>
            <a:ext uri="{FF2B5EF4-FFF2-40B4-BE49-F238E27FC236}">
              <a16:creationId xmlns:a16="http://schemas.microsoft.com/office/drawing/2014/main" id="{8DAA7796-8006-4BFF-A2D8-61793EF148A6}"/>
            </a:ext>
          </a:extLst>
        </xdr:cNvPr>
        <xdr:cNvSpPr/>
      </xdr:nvSpPr>
      <xdr:spPr>
        <a:xfrm>
          <a:off x="15006278" y="3063208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806824</xdr:colOff>
      <xdr:row>7</xdr:row>
      <xdr:rowOff>56028</xdr:rowOff>
    </xdr:from>
    <xdr:to>
      <xdr:col>7</xdr:col>
      <xdr:colOff>890009</xdr:colOff>
      <xdr:row>7</xdr:row>
      <xdr:rowOff>149373</xdr:rowOff>
    </xdr:to>
    <xdr:sp macro="" textlink="">
      <xdr:nvSpPr>
        <xdr:cNvPr id="25" name="Star: 5 Points 14">
          <a:extLst>
            <a:ext uri="{FF2B5EF4-FFF2-40B4-BE49-F238E27FC236}">
              <a16:creationId xmlns:a16="http://schemas.microsoft.com/office/drawing/2014/main" id="{9BA48520-32F4-4000-86A5-C251393C0611}"/>
            </a:ext>
          </a:extLst>
        </xdr:cNvPr>
        <xdr:cNvSpPr/>
      </xdr:nvSpPr>
      <xdr:spPr>
        <a:xfrm>
          <a:off x="19509442" y="2095499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115982</xdr:colOff>
      <xdr:row>23</xdr:row>
      <xdr:rowOff>34578</xdr:rowOff>
    </xdr:from>
    <xdr:to>
      <xdr:col>7</xdr:col>
      <xdr:colOff>199167</xdr:colOff>
      <xdr:row>23</xdr:row>
      <xdr:rowOff>127923</xdr:rowOff>
    </xdr:to>
    <xdr:sp macro="" textlink="">
      <xdr:nvSpPr>
        <xdr:cNvPr id="26" name="Star: 5 Points 14">
          <a:extLst>
            <a:ext uri="{FF2B5EF4-FFF2-40B4-BE49-F238E27FC236}">
              <a16:creationId xmlns:a16="http://schemas.microsoft.com/office/drawing/2014/main" id="{894F8ADC-7FF3-4AF0-B36F-2468D7EDD7AF}"/>
            </a:ext>
          </a:extLst>
        </xdr:cNvPr>
        <xdr:cNvSpPr/>
      </xdr:nvSpPr>
      <xdr:spPr>
        <a:xfrm>
          <a:off x="7040657" y="4597053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33891</xdr:colOff>
      <xdr:row>22</xdr:row>
      <xdr:rowOff>19483</xdr:rowOff>
    </xdr:from>
    <xdr:to>
      <xdr:col>12</xdr:col>
      <xdr:colOff>117076</xdr:colOff>
      <xdr:row>22</xdr:row>
      <xdr:rowOff>112828</xdr:rowOff>
    </xdr:to>
    <xdr:sp macro="" textlink="">
      <xdr:nvSpPr>
        <xdr:cNvPr id="10" name="Star: 5 Points 14">
          <a:extLst>
            <a:ext uri="{FF2B5EF4-FFF2-40B4-BE49-F238E27FC236}">
              <a16:creationId xmlns:a16="http://schemas.microsoft.com/office/drawing/2014/main" id="{908079AA-8F01-4ACD-B9C2-32C490F7E0BB}"/>
            </a:ext>
          </a:extLst>
        </xdr:cNvPr>
        <xdr:cNvSpPr/>
      </xdr:nvSpPr>
      <xdr:spPr>
        <a:xfrm>
          <a:off x="10339941" y="4400983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1</a:t>
          </a:r>
        </a:p>
      </xdr:txBody>
    </xdr:sp>
    <xdr:clientData/>
  </xdr:twoCellAnchor>
  <xdr:twoCellAnchor>
    <xdr:from>
      <xdr:col>17</xdr:col>
      <xdr:colOff>147484</xdr:colOff>
      <xdr:row>3</xdr:row>
      <xdr:rowOff>110613</xdr:rowOff>
    </xdr:from>
    <xdr:to>
      <xdr:col>17</xdr:col>
      <xdr:colOff>230669</xdr:colOff>
      <xdr:row>3</xdr:row>
      <xdr:rowOff>203958</xdr:rowOff>
    </xdr:to>
    <xdr:sp macro="" textlink="">
      <xdr:nvSpPr>
        <xdr:cNvPr id="2" name="Star: 5 Points 14">
          <a:extLst>
            <a:ext uri="{FF2B5EF4-FFF2-40B4-BE49-F238E27FC236}">
              <a16:creationId xmlns:a16="http://schemas.microsoft.com/office/drawing/2014/main" id="{56D31484-7FB5-4441-B2EE-356B702C8C13}"/>
            </a:ext>
          </a:extLst>
        </xdr:cNvPr>
        <xdr:cNvSpPr/>
      </xdr:nvSpPr>
      <xdr:spPr>
        <a:xfrm>
          <a:off x="14514871" y="958645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C9F55-F486-44A2-9FAC-D8B1DCC0187A}">
  <sheetPr>
    <tabColor rgb="FF00B0F0"/>
  </sheetPr>
  <dimension ref="C1:AM36"/>
  <sheetViews>
    <sheetView zoomScale="85" zoomScaleNormal="85" workbookViewId="0">
      <selection activeCell="AA35" sqref="AA35"/>
    </sheetView>
  </sheetViews>
  <sheetFormatPr baseColWidth="10" defaultColWidth="9.44140625" defaultRowHeight="14.4" x14ac:dyDescent="0.3"/>
  <cols>
    <col min="1" max="2" width="9.44140625" style="1"/>
    <col min="3" max="3" width="37.5546875" style="1" customWidth="1"/>
    <col min="4" max="8" width="16.5546875" style="1" hidden="1" customWidth="1"/>
    <col min="9" max="9" width="18.44140625" style="1" hidden="1" customWidth="1"/>
    <col min="10" max="10" width="16.5546875" style="1" hidden="1" customWidth="1"/>
    <col min="11" max="11" width="17.5546875" style="1" hidden="1" customWidth="1"/>
    <col min="12" max="18" width="16.5546875" style="1" hidden="1" customWidth="1"/>
    <col min="19" max="22" width="18" style="1" hidden="1" customWidth="1"/>
    <col min="23" max="24" width="18" style="1" customWidth="1"/>
    <col min="25" max="26" width="18.5546875" style="1" customWidth="1"/>
    <col min="27" max="27" width="18" style="1" customWidth="1"/>
    <col min="28" max="28" width="18.5546875" style="1" customWidth="1"/>
    <col min="29" max="35" width="18" style="1" customWidth="1"/>
    <col min="36" max="37" width="22.5546875" style="1" bestFit="1" customWidth="1"/>
    <col min="38" max="38" width="21.44140625" style="1" bestFit="1" customWidth="1"/>
    <col min="39" max="39" width="23" style="1" bestFit="1" customWidth="1"/>
    <col min="40" max="40" width="13" style="1" customWidth="1"/>
    <col min="41" max="16384" width="9.44140625" style="1"/>
  </cols>
  <sheetData>
    <row r="1" spans="3:39" x14ac:dyDescent="0.3"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</row>
    <row r="3" spans="3:39" ht="18" x14ac:dyDescent="0.35">
      <c r="I3" s="19"/>
    </row>
    <row r="4" spans="3:39" ht="25.8" x14ac:dyDescent="0.5"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27"/>
      <c r="AL4" s="24"/>
    </row>
    <row r="5" spans="3:39" ht="18" x14ac:dyDescent="0.35">
      <c r="C5" s="2"/>
      <c r="D5" s="18" t="s">
        <v>0</v>
      </c>
      <c r="E5" s="18" t="s">
        <v>1</v>
      </c>
      <c r="F5" s="17" t="s">
        <v>2</v>
      </c>
      <c r="G5" s="18" t="s">
        <v>3</v>
      </c>
      <c r="H5" s="17" t="s">
        <v>4</v>
      </c>
      <c r="I5" s="18" t="s">
        <v>5</v>
      </c>
      <c r="J5" s="17" t="s">
        <v>6</v>
      </c>
      <c r="K5" s="18" t="s">
        <v>7</v>
      </c>
      <c r="L5" s="17" t="s">
        <v>8</v>
      </c>
      <c r="M5" s="18" t="s">
        <v>9</v>
      </c>
      <c r="N5" s="17" t="s">
        <v>10</v>
      </c>
      <c r="O5" s="18" t="s">
        <v>11</v>
      </c>
      <c r="P5" s="17" t="s">
        <v>12</v>
      </c>
      <c r="Q5" s="18" t="s">
        <v>13</v>
      </c>
      <c r="R5" s="17" t="s">
        <v>14</v>
      </c>
      <c r="S5" s="18" t="s">
        <v>15</v>
      </c>
      <c r="T5" s="17" t="s">
        <v>16</v>
      </c>
      <c r="U5" s="18" t="s">
        <v>17</v>
      </c>
      <c r="V5" s="17" t="s">
        <v>18</v>
      </c>
      <c r="W5" s="18" t="s">
        <v>19</v>
      </c>
      <c r="X5" s="17" t="s">
        <v>20</v>
      </c>
      <c r="Y5" s="18" t="s">
        <v>21</v>
      </c>
      <c r="Z5" s="17" t="s">
        <v>22</v>
      </c>
      <c r="AA5" s="18" t="s">
        <v>23</v>
      </c>
      <c r="AB5" s="17" t="s">
        <v>24</v>
      </c>
      <c r="AC5" s="18" t="s">
        <v>25</v>
      </c>
      <c r="AD5" s="17" t="s">
        <v>26</v>
      </c>
      <c r="AE5" s="18" t="s">
        <v>27</v>
      </c>
      <c r="AF5" s="17" t="s">
        <v>49</v>
      </c>
      <c r="AG5" s="18" t="s">
        <v>50</v>
      </c>
      <c r="AH5" s="17" t="s">
        <v>51</v>
      </c>
      <c r="AI5" s="18" t="s">
        <v>52</v>
      </c>
      <c r="AJ5" s="49" t="s">
        <v>53</v>
      </c>
      <c r="AK5" s="50" t="s">
        <v>54</v>
      </c>
      <c r="AL5" s="51" t="s">
        <v>55</v>
      </c>
      <c r="AM5" s="51" t="s">
        <v>56</v>
      </c>
    </row>
    <row r="6" spans="3:39" ht="21" customHeight="1" x14ac:dyDescent="0.3">
      <c r="C6" s="5" t="s">
        <v>28</v>
      </c>
      <c r="D6" s="4">
        <f>+D7+D8</f>
        <v>74.215999999999994</v>
      </c>
      <c r="E6" s="4">
        <v>74.337999999999994</v>
      </c>
      <c r="F6" s="8">
        <f>+F7+F8</f>
        <v>73.073999999999998</v>
      </c>
      <c r="G6" s="4">
        <f>+G7+G8</f>
        <v>72.115000000000009</v>
      </c>
      <c r="H6" s="8">
        <f>+H7+H8</f>
        <v>72.811000000000007</v>
      </c>
      <c r="I6" s="4">
        <f t="shared" ref="I6" si="0">+I7+I8</f>
        <v>73.055000000000007</v>
      </c>
      <c r="J6" s="8">
        <f t="shared" ref="J6:N6" si="1">+J7+J8</f>
        <v>73.057000000000002</v>
      </c>
      <c r="K6" s="4">
        <f t="shared" si="1"/>
        <v>70.082000000000008</v>
      </c>
      <c r="L6" s="8">
        <f t="shared" si="1"/>
        <v>68.686000000000007</v>
      </c>
      <c r="M6" s="4">
        <f t="shared" ref="M6:P6" si="2">+M7+M8</f>
        <v>69.396000000000001</v>
      </c>
      <c r="N6" s="8">
        <f t="shared" si="1"/>
        <v>68.716999999999999</v>
      </c>
      <c r="O6" s="4">
        <v>69.829000000000008</v>
      </c>
      <c r="P6" s="8">
        <f t="shared" si="2"/>
        <v>69.926000000000002</v>
      </c>
      <c r="Q6" s="4">
        <f t="shared" ref="Q6" si="3">+Q7+Q8</f>
        <v>70.326999999999998</v>
      </c>
      <c r="R6" s="8">
        <f t="shared" ref="R6:S6" si="4">+R7+R8</f>
        <v>70.477000000000004</v>
      </c>
      <c r="S6" s="4">
        <f t="shared" si="4"/>
        <v>70.239000000000004</v>
      </c>
      <c r="T6" s="8">
        <f>+T7+T8</f>
        <v>70.356999999999999</v>
      </c>
      <c r="U6" s="4">
        <f t="shared" ref="U6" si="5">+U7+U8</f>
        <v>72.703000000000003</v>
      </c>
      <c r="V6" s="8">
        <f>+V7+V8</f>
        <v>70.272000000000006</v>
      </c>
      <c r="W6" s="4">
        <f t="shared" ref="W6" si="6">+W7+W8</f>
        <v>68.58</v>
      </c>
      <c r="X6" s="8">
        <f>+X7+X8</f>
        <v>68.400000000000006</v>
      </c>
      <c r="Y6" s="4">
        <f t="shared" ref="Y6" si="7">+Y7+Y8</f>
        <v>69.617000000000004</v>
      </c>
      <c r="Z6" s="8">
        <f t="shared" ref="Z6:AD6" si="8">+Z7+Z8</f>
        <v>70.447000000000003</v>
      </c>
      <c r="AA6" s="4">
        <f t="shared" si="8"/>
        <v>72.407000000000011</v>
      </c>
      <c r="AB6" s="8">
        <f t="shared" si="8"/>
        <v>70.510999999999996</v>
      </c>
      <c r="AC6" s="4">
        <f t="shared" si="8"/>
        <v>71.259</v>
      </c>
      <c r="AD6" s="8">
        <f t="shared" si="8"/>
        <v>71.164999999999992</v>
      </c>
      <c r="AE6" s="4">
        <f t="shared" ref="AE6" si="9">+AE7+AE8</f>
        <v>71.221000000000004</v>
      </c>
      <c r="AF6" s="8">
        <f t="shared" ref="AF6" si="10">+AF7+AF8</f>
        <v>71.061999999999998</v>
      </c>
      <c r="AG6" s="4">
        <f t="shared" ref="AG6:AI6" si="11">+AG7+AG8</f>
        <v>71.466000000000008</v>
      </c>
      <c r="AH6" s="8">
        <f t="shared" ref="AH6" si="12">+AH7+AH8</f>
        <v>70.307999999999993</v>
      </c>
      <c r="AI6" s="4">
        <f t="shared" si="11"/>
        <v>70.256</v>
      </c>
      <c r="AJ6" s="29">
        <f>+AI6-W6</f>
        <v>1.6760000000000019</v>
      </c>
      <c r="AK6" s="30">
        <f>+AJ6/W6</f>
        <v>2.4438611840186673E-2</v>
      </c>
      <c r="AL6" s="39">
        <f>AI6-AH6</f>
        <v>-5.1999999999992497E-2</v>
      </c>
      <c r="AM6" s="40">
        <f>+AL6/AH6</f>
        <v>-7.3960289014041788E-4</v>
      </c>
    </row>
    <row r="7" spans="3:39" x14ac:dyDescent="0.3">
      <c r="C7" s="1" t="s">
        <v>29</v>
      </c>
      <c r="D7" s="3">
        <v>56.530999999999999</v>
      </c>
      <c r="E7" s="3">
        <v>53.921999999999997</v>
      </c>
      <c r="F7" s="9">
        <v>53.985999999999997</v>
      </c>
      <c r="G7" s="3">
        <v>53.377000000000002</v>
      </c>
      <c r="H7" s="9">
        <v>54.024999999999999</v>
      </c>
      <c r="I7" s="3">
        <v>53.722999999999999</v>
      </c>
      <c r="J7" s="9">
        <v>54.151000000000003</v>
      </c>
      <c r="K7" s="3">
        <v>53.468000000000004</v>
      </c>
      <c r="L7" s="9">
        <v>52.35</v>
      </c>
      <c r="M7" s="3">
        <v>51.685000000000002</v>
      </c>
      <c r="N7" s="9">
        <v>51.228000000000002</v>
      </c>
      <c r="O7" s="3">
        <v>51.04</v>
      </c>
      <c r="P7" s="9">
        <v>50.018000000000001</v>
      </c>
      <c r="Q7" s="3">
        <v>49.64</v>
      </c>
      <c r="R7" s="9">
        <v>50.031999999999996</v>
      </c>
      <c r="S7" s="3">
        <v>49.595999999999997</v>
      </c>
      <c r="T7" s="9">
        <v>49.523000000000003</v>
      </c>
      <c r="U7" s="3">
        <v>49.915999999999997</v>
      </c>
      <c r="V7" s="9">
        <v>49.28</v>
      </c>
      <c r="W7" s="3">
        <v>49.354999999999997</v>
      </c>
      <c r="X7" s="9">
        <v>48.607999999999997</v>
      </c>
      <c r="Y7" s="3">
        <v>47.935000000000002</v>
      </c>
      <c r="Z7" s="9">
        <v>48.286000000000001</v>
      </c>
      <c r="AA7" s="3">
        <v>48.45</v>
      </c>
      <c r="AB7" s="9">
        <v>46.143000000000001</v>
      </c>
      <c r="AC7" s="3">
        <v>46.26</v>
      </c>
      <c r="AD7" s="9">
        <v>46.915999999999997</v>
      </c>
      <c r="AE7" s="3">
        <v>47.262999999999998</v>
      </c>
      <c r="AF7" s="9">
        <v>47.094000000000001</v>
      </c>
      <c r="AG7" s="3">
        <v>46.709000000000003</v>
      </c>
      <c r="AH7" s="9">
        <v>46.814</v>
      </c>
      <c r="AI7" s="3">
        <v>47.094999999999999</v>
      </c>
      <c r="AJ7" s="31">
        <f t="shared" ref="AJ7:AJ28" si="13">+AI7-W7</f>
        <v>-2.259999999999998</v>
      </c>
      <c r="AK7" s="32">
        <f t="shared" ref="AK7:AK28" si="14">+AJ7/W7</f>
        <v>-4.5790700030392019E-2</v>
      </c>
      <c r="AL7" s="41">
        <f t="shared" ref="AL7:AL28" si="15">AI7-AH7</f>
        <v>0.28099999999999881</v>
      </c>
      <c r="AM7" s="42">
        <f t="shared" ref="AM7:AM28" si="16">+AL7/AH7</f>
        <v>6.002477891229094E-3</v>
      </c>
    </row>
    <row r="8" spans="3:39" x14ac:dyDescent="0.3">
      <c r="C8" s="1" t="s">
        <v>30</v>
      </c>
      <c r="D8" s="3">
        <v>17.684999999999999</v>
      </c>
      <c r="E8" s="3">
        <v>20.416</v>
      </c>
      <c r="F8" s="9">
        <v>19.088000000000001</v>
      </c>
      <c r="G8" s="3">
        <v>18.738</v>
      </c>
      <c r="H8" s="9">
        <v>18.786000000000001</v>
      </c>
      <c r="I8" s="3">
        <v>19.332000000000001</v>
      </c>
      <c r="J8" s="9">
        <v>18.905999999999999</v>
      </c>
      <c r="K8" s="3">
        <v>16.614000000000001</v>
      </c>
      <c r="L8" s="9">
        <v>16.335999999999999</v>
      </c>
      <c r="M8" s="3">
        <v>17.710999999999999</v>
      </c>
      <c r="N8" s="9">
        <v>17.489000000000001</v>
      </c>
      <c r="O8" s="3">
        <v>18.789000000000001</v>
      </c>
      <c r="P8" s="9">
        <v>19.908000000000001</v>
      </c>
      <c r="Q8" s="3">
        <v>20.687000000000001</v>
      </c>
      <c r="R8" s="9">
        <v>20.445</v>
      </c>
      <c r="S8" s="3">
        <v>20.643000000000001</v>
      </c>
      <c r="T8" s="9">
        <v>20.834</v>
      </c>
      <c r="U8" s="3">
        <v>22.786999999999999</v>
      </c>
      <c r="V8" s="9">
        <v>20.992000000000001</v>
      </c>
      <c r="W8" s="3">
        <v>19.225000000000001</v>
      </c>
      <c r="X8" s="9">
        <v>19.792000000000002</v>
      </c>
      <c r="Y8" s="3">
        <v>21.681999999999999</v>
      </c>
      <c r="Z8" s="9">
        <v>22.161000000000001</v>
      </c>
      <c r="AA8" s="3">
        <v>23.957000000000001</v>
      </c>
      <c r="AB8" s="9">
        <v>24.367999999999999</v>
      </c>
      <c r="AC8" s="3">
        <v>24.998999999999999</v>
      </c>
      <c r="AD8" s="9">
        <v>24.248999999999999</v>
      </c>
      <c r="AE8" s="3">
        <v>23.957999999999998</v>
      </c>
      <c r="AF8" s="9">
        <v>23.968</v>
      </c>
      <c r="AG8" s="3">
        <v>24.757000000000001</v>
      </c>
      <c r="AH8" s="9">
        <v>23.494</v>
      </c>
      <c r="AI8" s="3">
        <v>23.161000000000001</v>
      </c>
      <c r="AJ8" s="31">
        <f t="shared" si="13"/>
        <v>3.9359999999999999</v>
      </c>
      <c r="AK8" s="32">
        <f t="shared" si="14"/>
        <v>0.20473342002600778</v>
      </c>
      <c r="AL8" s="41">
        <f t="shared" si="15"/>
        <v>-0.33299999999999841</v>
      </c>
      <c r="AM8" s="42">
        <f t="shared" si="16"/>
        <v>-1.417383161658289E-2</v>
      </c>
    </row>
    <row r="9" spans="3:39" x14ac:dyDescent="0.3">
      <c r="F9" s="10"/>
      <c r="H9" s="10"/>
      <c r="J9" s="10"/>
      <c r="L9" s="10"/>
      <c r="N9" s="10"/>
      <c r="P9" s="10"/>
      <c r="R9" s="10"/>
      <c r="T9" s="10"/>
      <c r="V9" s="10"/>
      <c r="X9" s="10"/>
      <c r="Z9" s="10"/>
      <c r="AB9" s="10"/>
      <c r="AD9" s="10"/>
      <c r="AF9" s="10"/>
      <c r="AH9" s="10"/>
      <c r="AJ9" s="31"/>
      <c r="AK9" s="32"/>
      <c r="AL9" s="41"/>
      <c r="AM9" s="43"/>
    </row>
    <row r="10" spans="3:39" ht="15.6" x14ac:dyDescent="0.3">
      <c r="C10" s="5" t="s">
        <v>31</v>
      </c>
      <c r="D10" s="4">
        <f>+D11+D12</f>
        <v>2.8570000000000002</v>
      </c>
      <c r="E10" s="4">
        <v>2.2190000000000003</v>
      </c>
      <c r="F10" s="8">
        <f>+F11+F12</f>
        <v>2.169</v>
      </c>
      <c r="G10" s="4">
        <f>+G11+G12</f>
        <v>2.145</v>
      </c>
      <c r="H10" s="8">
        <f>+H11+H12</f>
        <v>2.149</v>
      </c>
      <c r="I10" s="4">
        <f t="shared" ref="I10" si="17">+I11+I12</f>
        <v>2.173</v>
      </c>
      <c r="J10" s="8">
        <f t="shared" ref="J10:N10" si="18">+J11+J12</f>
        <v>2.2199999999999998</v>
      </c>
      <c r="K10" s="4">
        <f t="shared" si="18"/>
        <v>2.0789999999999997</v>
      </c>
      <c r="L10" s="8">
        <f t="shared" si="18"/>
        <v>2.0299999999999998</v>
      </c>
      <c r="M10" s="4">
        <f t="shared" ref="M10:P10" si="19">+M11+M12</f>
        <v>2.0329999999999999</v>
      </c>
      <c r="N10" s="8">
        <f t="shared" si="18"/>
        <v>2.0220000000000002</v>
      </c>
      <c r="O10" s="4">
        <v>2.1149999999999998</v>
      </c>
      <c r="P10" s="8">
        <f t="shared" si="19"/>
        <v>1.137</v>
      </c>
      <c r="Q10" s="4">
        <f t="shared" ref="Q10" si="20">+Q11+Q12</f>
        <v>1.1679999999999999</v>
      </c>
      <c r="R10" s="8">
        <f t="shared" ref="R10:S10" si="21">+R11+R12</f>
        <v>1.1839999999999999</v>
      </c>
      <c r="S10" s="4">
        <f t="shared" si="21"/>
        <v>1.2729999999999999</v>
      </c>
      <c r="T10" s="8">
        <f>+T11+T12</f>
        <v>1.345</v>
      </c>
      <c r="U10" s="4">
        <f t="shared" ref="U10" si="22">+U11+U12</f>
        <v>1.5390000000000001</v>
      </c>
      <c r="V10" s="8">
        <f>+V11+V12</f>
        <v>1.256</v>
      </c>
      <c r="W10" s="4">
        <f t="shared" ref="W10" si="23">+W11+W12</f>
        <v>1.1679999999999999</v>
      </c>
      <c r="X10" s="8">
        <f>+X11+X12</f>
        <v>1.31</v>
      </c>
      <c r="Y10" s="4">
        <f t="shared" ref="Y10" si="24">+Y11+Y12</f>
        <v>1.458</v>
      </c>
      <c r="Z10" s="8">
        <f t="shared" ref="Z10:AD10" si="25">+Z11+Z12</f>
        <v>1.623</v>
      </c>
      <c r="AA10" s="4">
        <f t="shared" si="25"/>
        <v>1.635</v>
      </c>
      <c r="AB10" s="8">
        <f t="shared" si="25"/>
        <v>1.093</v>
      </c>
      <c r="AC10" s="4">
        <f t="shared" si="25"/>
        <v>1.04</v>
      </c>
      <c r="AD10" s="8">
        <f t="shared" si="25"/>
        <v>1.016</v>
      </c>
      <c r="AE10" s="4">
        <f t="shared" ref="AE10" si="26">+AE11+AE12</f>
        <v>1.085</v>
      </c>
      <c r="AF10" s="8">
        <f t="shared" ref="AF10" si="27">+AF11+AF12</f>
        <v>1.1060000000000001</v>
      </c>
      <c r="AG10" s="4">
        <f t="shared" ref="AG10:AI10" si="28">+AG11+AG12</f>
        <v>1.103</v>
      </c>
      <c r="AH10" s="8">
        <f t="shared" ref="AH10" si="29">+AH11+AH12</f>
        <v>1.0049999999999999</v>
      </c>
      <c r="AI10" s="4">
        <f t="shared" si="28"/>
        <v>0.97699999999999998</v>
      </c>
      <c r="AJ10" s="29">
        <f t="shared" si="13"/>
        <v>-0.19099999999999995</v>
      </c>
      <c r="AK10" s="33">
        <f t="shared" si="14"/>
        <v>-0.16352739726027393</v>
      </c>
      <c r="AL10" s="39">
        <f t="shared" si="15"/>
        <v>-2.7999999999999914E-2</v>
      </c>
      <c r="AM10" s="40">
        <f t="shared" si="16"/>
        <v>-2.7860696517412853E-2</v>
      </c>
    </row>
    <row r="11" spans="3:39" x14ac:dyDescent="0.3">
      <c r="C11" s="1" t="s">
        <v>29</v>
      </c>
      <c r="D11" s="3">
        <v>1.143</v>
      </c>
      <c r="E11" s="3">
        <v>0.66900000000000004</v>
      </c>
      <c r="F11" s="9">
        <v>0.66200000000000003</v>
      </c>
      <c r="G11" s="3">
        <v>0.65800000000000003</v>
      </c>
      <c r="H11" s="9">
        <v>0.65300000000000002</v>
      </c>
      <c r="I11" s="3">
        <v>0.64900000000000002</v>
      </c>
      <c r="J11" s="9">
        <v>0.65100000000000002</v>
      </c>
      <c r="K11" s="3">
        <v>0.64500000000000002</v>
      </c>
      <c r="L11" s="9">
        <v>0.63</v>
      </c>
      <c r="M11" s="3">
        <v>0.62</v>
      </c>
      <c r="N11" s="9">
        <v>0.61099999999999999</v>
      </c>
      <c r="O11" s="3">
        <v>0.6</v>
      </c>
      <c r="P11" s="9">
        <v>2.8000000000000001E-2</v>
      </c>
      <c r="Q11" s="3">
        <v>3.4000000000000002E-2</v>
      </c>
      <c r="R11" s="9">
        <v>3.4000000000000002E-2</v>
      </c>
      <c r="S11" s="3">
        <v>3.9E-2</v>
      </c>
      <c r="T11" s="9">
        <v>4.2000000000000003E-2</v>
      </c>
      <c r="U11" s="3">
        <v>5.1999999999999998E-2</v>
      </c>
      <c r="V11" s="9">
        <v>0.05</v>
      </c>
      <c r="W11" s="3">
        <v>6.0999999999999999E-2</v>
      </c>
      <c r="X11" s="9">
        <v>6.3E-2</v>
      </c>
      <c r="Y11" s="3">
        <v>5.3999999999999999E-2</v>
      </c>
      <c r="Z11" s="9">
        <v>5.8000000000000003E-2</v>
      </c>
      <c r="AA11" s="3">
        <v>6.3E-2</v>
      </c>
      <c r="AB11" s="9">
        <v>6.9000000000000006E-2</v>
      </c>
      <c r="AC11" s="3">
        <v>7.0000000000000007E-2</v>
      </c>
      <c r="AD11" s="9">
        <v>6.7000000000000004E-2</v>
      </c>
      <c r="AE11" s="3">
        <v>3.9E-2</v>
      </c>
      <c r="AF11" s="9">
        <v>0.05</v>
      </c>
      <c r="AG11" s="3">
        <v>3.6999999999999998E-2</v>
      </c>
      <c r="AH11" s="9">
        <v>3.7999999999999999E-2</v>
      </c>
      <c r="AI11" s="3">
        <v>0.03</v>
      </c>
      <c r="AJ11" s="31">
        <f t="shared" si="13"/>
        <v>-3.1E-2</v>
      </c>
      <c r="AK11" s="32">
        <f t="shared" si="14"/>
        <v>-0.50819672131147542</v>
      </c>
      <c r="AL11" s="41">
        <f t="shared" si="15"/>
        <v>-8.0000000000000002E-3</v>
      </c>
      <c r="AM11" s="42">
        <f t="shared" si="16"/>
        <v>-0.2105263157894737</v>
      </c>
    </row>
    <row r="12" spans="3:39" x14ac:dyDescent="0.3">
      <c r="C12" s="1" t="s">
        <v>30</v>
      </c>
      <c r="D12" s="3">
        <v>1.714</v>
      </c>
      <c r="E12" s="3">
        <v>1.55</v>
      </c>
      <c r="F12" s="9">
        <v>1.5069999999999999</v>
      </c>
      <c r="G12" s="3">
        <v>1.4870000000000001</v>
      </c>
      <c r="H12" s="9">
        <v>1.496</v>
      </c>
      <c r="I12" s="3">
        <v>1.524</v>
      </c>
      <c r="J12" s="9">
        <v>1.569</v>
      </c>
      <c r="K12" s="3">
        <v>1.4339999999999999</v>
      </c>
      <c r="L12" s="9">
        <v>1.4</v>
      </c>
      <c r="M12" s="3">
        <v>1.413</v>
      </c>
      <c r="N12" s="9">
        <v>1.411</v>
      </c>
      <c r="O12" s="3">
        <v>1.5149999999999999</v>
      </c>
      <c r="P12" s="9">
        <v>1.109</v>
      </c>
      <c r="Q12" s="3">
        <v>1.1339999999999999</v>
      </c>
      <c r="R12" s="9">
        <v>1.1499999999999999</v>
      </c>
      <c r="S12" s="3">
        <v>1.234</v>
      </c>
      <c r="T12" s="9">
        <v>1.3029999999999999</v>
      </c>
      <c r="U12" s="3">
        <v>1.4870000000000001</v>
      </c>
      <c r="V12" s="9">
        <v>1.206</v>
      </c>
      <c r="W12" s="3">
        <v>1.107</v>
      </c>
      <c r="X12" s="9">
        <v>1.2470000000000001</v>
      </c>
      <c r="Y12" s="3">
        <v>1.4039999999999999</v>
      </c>
      <c r="Z12" s="9">
        <v>1.5649999999999999</v>
      </c>
      <c r="AA12" s="3">
        <v>1.5720000000000001</v>
      </c>
      <c r="AB12" s="9">
        <v>1.024</v>
      </c>
      <c r="AC12" s="3">
        <v>0.97</v>
      </c>
      <c r="AD12" s="9">
        <v>0.94899999999999995</v>
      </c>
      <c r="AE12" s="3">
        <v>1.046</v>
      </c>
      <c r="AF12" s="9">
        <v>1.056</v>
      </c>
      <c r="AG12" s="3">
        <v>1.0660000000000001</v>
      </c>
      <c r="AH12" s="9">
        <v>0.96699999999999997</v>
      </c>
      <c r="AI12" s="3">
        <v>0.94699999999999995</v>
      </c>
      <c r="AJ12" s="31">
        <f t="shared" si="13"/>
        <v>-0.16000000000000003</v>
      </c>
      <c r="AK12" s="34">
        <f t="shared" si="14"/>
        <v>-0.14453477868112016</v>
      </c>
      <c r="AL12" s="44">
        <f t="shared" si="15"/>
        <v>-2.0000000000000018E-2</v>
      </c>
      <c r="AM12" s="42">
        <f t="shared" si="16"/>
        <v>-2.0682523267838697E-2</v>
      </c>
    </row>
    <row r="13" spans="3:39" x14ac:dyDescent="0.3">
      <c r="D13" s="3"/>
      <c r="E13" s="3"/>
      <c r="F13" s="9"/>
      <c r="G13" s="3"/>
      <c r="H13" s="9"/>
      <c r="I13" s="3"/>
      <c r="J13" s="9"/>
      <c r="K13" s="3"/>
      <c r="L13" s="9"/>
      <c r="M13" s="3"/>
      <c r="N13" s="9"/>
      <c r="O13" s="3"/>
      <c r="P13" s="9"/>
      <c r="Q13" s="3"/>
      <c r="R13" s="9"/>
      <c r="S13" s="3"/>
      <c r="T13" s="9"/>
      <c r="U13" s="3"/>
      <c r="V13" s="9"/>
      <c r="W13" s="3"/>
      <c r="X13" s="9"/>
      <c r="Y13" s="3"/>
      <c r="Z13" s="9"/>
      <c r="AA13" s="3"/>
      <c r="AB13" s="9"/>
      <c r="AC13" s="3"/>
      <c r="AD13" s="9"/>
      <c r="AE13" s="3"/>
      <c r="AF13" s="9"/>
      <c r="AG13" s="3"/>
      <c r="AH13" s="9"/>
      <c r="AI13" s="3"/>
      <c r="AJ13" s="31"/>
      <c r="AK13" s="32"/>
      <c r="AL13" s="41"/>
      <c r="AM13" s="43"/>
    </row>
    <row r="14" spans="3:39" ht="15.6" x14ac:dyDescent="0.3">
      <c r="C14" s="5" t="s">
        <v>32</v>
      </c>
      <c r="D14" s="4">
        <f>+D15+D16</f>
        <v>104.76900000000001</v>
      </c>
      <c r="E14" s="4">
        <v>105.73400000000001</v>
      </c>
      <c r="F14" s="8">
        <f>+F15+F16</f>
        <v>105.11499999999999</v>
      </c>
      <c r="G14" s="4">
        <f>+G15+G16</f>
        <v>104.887</v>
      </c>
      <c r="H14" s="8">
        <f>+H15+H16</f>
        <v>102.71700000000001</v>
      </c>
      <c r="I14" s="4">
        <f t="shared" ref="I14" si="30">+I15+I16</f>
        <v>100.742</v>
      </c>
      <c r="J14" s="8">
        <f t="shared" ref="J14:N14" si="31">+J15+J16</f>
        <v>100.488</v>
      </c>
      <c r="K14" s="4">
        <f t="shared" si="31"/>
        <v>97.289000000000001</v>
      </c>
      <c r="L14" s="8">
        <f t="shared" si="31"/>
        <v>97.350999999999999</v>
      </c>
      <c r="M14" s="4">
        <f t="shared" ref="M14:P14" si="32">+M15+M16</f>
        <v>95.81</v>
      </c>
      <c r="N14" s="8">
        <f t="shared" si="31"/>
        <v>95.97999999999999</v>
      </c>
      <c r="O14" s="4">
        <v>95.415999999999997</v>
      </c>
      <c r="P14" s="8">
        <f t="shared" si="32"/>
        <v>93.983000000000004</v>
      </c>
      <c r="Q14" s="4">
        <f t="shared" ref="Q14" si="33">+Q15+Q16</f>
        <v>95.093999999999994</v>
      </c>
      <c r="R14" s="8">
        <f t="shared" ref="R14:S14" si="34">+R15+R16</f>
        <v>93.338999999999999</v>
      </c>
      <c r="S14" s="4">
        <f t="shared" si="34"/>
        <v>93.474999999999994</v>
      </c>
      <c r="T14" s="8">
        <f>+T15+T16</f>
        <v>93.397000000000006</v>
      </c>
      <c r="U14" s="4">
        <f t="shared" ref="U14" si="35">+U15+U16</f>
        <v>92.69</v>
      </c>
      <c r="V14" s="8">
        <f>+V15+V16</f>
        <v>91.787999999999997</v>
      </c>
      <c r="W14" s="4">
        <f t="shared" ref="W14" si="36">+W15+W16</f>
        <v>91.639999999999986</v>
      </c>
      <c r="X14" s="8">
        <f>+X15+X16</f>
        <v>91.888000000000005</v>
      </c>
      <c r="Y14" s="4">
        <f t="shared" ref="Y14" si="37">+Y15+Y16</f>
        <v>92.00500000000001</v>
      </c>
      <c r="Z14" s="8">
        <f t="shared" ref="Z14:AD14" si="38">+Z15+Z16</f>
        <v>91.445000000000007</v>
      </c>
      <c r="AA14" s="4">
        <f t="shared" si="38"/>
        <v>89.951000000000008</v>
      </c>
      <c r="AB14" s="8">
        <f t="shared" si="38"/>
        <v>89.912999999999997</v>
      </c>
      <c r="AC14" s="4">
        <f t="shared" si="38"/>
        <v>90.087999999999994</v>
      </c>
      <c r="AD14" s="8">
        <f t="shared" si="38"/>
        <v>90.37</v>
      </c>
      <c r="AE14" s="4">
        <f t="shared" ref="AE14" si="39">+AE15+AE16</f>
        <v>90.637</v>
      </c>
      <c r="AF14" s="8">
        <f t="shared" ref="AF14" si="40">+AF15+AF16</f>
        <v>89.647000000000006</v>
      </c>
      <c r="AG14" s="4">
        <f t="shared" ref="AG14:AI14" si="41">+AG15+AG16</f>
        <v>90.896000000000001</v>
      </c>
      <c r="AH14" s="8">
        <f t="shared" ref="AH14" si="42">+AH15+AH16</f>
        <v>90.902000000000001</v>
      </c>
      <c r="AI14" s="4">
        <f t="shared" si="41"/>
        <v>91.352999999999994</v>
      </c>
      <c r="AJ14" s="29">
        <f t="shared" si="13"/>
        <v>-0.28699999999999193</v>
      </c>
      <c r="AK14" s="33">
        <f t="shared" si="14"/>
        <v>-3.1318201658663463E-3</v>
      </c>
      <c r="AL14" s="39">
        <f t="shared" si="15"/>
        <v>0.45099999999999341</v>
      </c>
      <c r="AM14" s="45">
        <f t="shared" si="16"/>
        <v>4.961386988185006E-3</v>
      </c>
    </row>
    <row r="15" spans="3:39" x14ac:dyDescent="0.3">
      <c r="C15" s="1" t="s">
        <v>33</v>
      </c>
      <c r="D15" s="3">
        <v>82.54</v>
      </c>
      <c r="E15" s="25">
        <v>84.4</v>
      </c>
      <c r="F15" s="9">
        <v>83.975999999999999</v>
      </c>
      <c r="G15" s="3">
        <v>83.92</v>
      </c>
      <c r="H15" s="9">
        <v>82.245000000000005</v>
      </c>
      <c r="I15" s="3">
        <v>80.504000000000005</v>
      </c>
      <c r="J15" s="9">
        <v>80.656000000000006</v>
      </c>
      <c r="K15" s="3">
        <v>78.022000000000006</v>
      </c>
      <c r="L15" s="9">
        <v>77.991</v>
      </c>
      <c r="M15" s="3">
        <v>77.040000000000006</v>
      </c>
      <c r="N15" s="9">
        <v>77.087999999999994</v>
      </c>
      <c r="O15" s="3">
        <v>76.584999999999994</v>
      </c>
      <c r="P15" s="9">
        <v>75.125</v>
      </c>
      <c r="Q15" s="3">
        <v>76.447000000000003</v>
      </c>
      <c r="R15" s="9">
        <v>75.09</v>
      </c>
      <c r="S15" s="3">
        <v>75.456999999999994</v>
      </c>
      <c r="T15" s="9">
        <v>75.561000000000007</v>
      </c>
      <c r="U15" s="3">
        <v>75.236999999999995</v>
      </c>
      <c r="V15" s="9">
        <v>75.016999999999996</v>
      </c>
      <c r="W15" s="3">
        <v>75.227999999999994</v>
      </c>
      <c r="X15" s="9">
        <v>75.643000000000001</v>
      </c>
      <c r="Y15" s="3">
        <v>75.683000000000007</v>
      </c>
      <c r="Z15" s="9">
        <v>75.632000000000005</v>
      </c>
      <c r="AA15" s="3">
        <v>74.197000000000003</v>
      </c>
      <c r="AB15" s="9">
        <v>74.320999999999998</v>
      </c>
      <c r="AC15" s="3">
        <v>74.887</v>
      </c>
      <c r="AD15" s="9">
        <v>75.734999999999999</v>
      </c>
      <c r="AE15" s="3">
        <v>76.075999999999993</v>
      </c>
      <c r="AF15" s="9">
        <v>76.263000000000005</v>
      </c>
      <c r="AG15" s="3">
        <v>77.463999999999999</v>
      </c>
      <c r="AH15" s="9">
        <v>78.028000000000006</v>
      </c>
      <c r="AI15" s="3">
        <v>78.358999999999995</v>
      </c>
      <c r="AJ15" s="31">
        <f t="shared" si="13"/>
        <v>3.1310000000000002</v>
      </c>
      <c r="AK15" s="32">
        <f t="shared" si="14"/>
        <v>4.1620141436699107E-2</v>
      </c>
      <c r="AL15" s="41">
        <f t="shared" si="15"/>
        <v>0.33099999999998886</v>
      </c>
      <c r="AM15" s="42">
        <f t="shared" si="16"/>
        <v>4.242066950325381E-3</v>
      </c>
    </row>
    <row r="16" spans="3:39" x14ac:dyDescent="0.3">
      <c r="C16" s="1" t="s">
        <v>34</v>
      </c>
      <c r="D16" s="3">
        <v>22.228999999999999</v>
      </c>
      <c r="E16" s="3">
        <v>21.337</v>
      </c>
      <c r="F16" s="9">
        <v>21.138999999999999</v>
      </c>
      <c r="G16" s="3">
        <v>20.966999999999999</v>
      </c>
      <c r="H16" s="9">
        <v>20.472000000000001</v>
      </c>
      <c r="I16" s="3">
        <v>20.238</v>
      </c>
      <c r="J16" s="9">
        <v>19.832000000000001</v>
      </c>
      <c r="K16" s="3">
        <v>19.266999999999999</v>
      </c>
      <c r="L16" s="9">
        <v>19.36</v>
      </c>
      <c r="M16" s="3">
        <v>18.77</v>
      </c>
      <c r="N16" s="9">
        <v>18.891999999999999</v>
      </c>
      <c r="O16" s="3">
        <v>18.831</v>
      </c>
      <c r="P16" s="9">
        <v>18.858000000000001</v>
      </c>
      <c r="Q16" s="3">
        <v>18.646999999999998</v>
      </c>
      <c r="R16" s="9">
        <v>18.248999999999999</v>
      </c>
      <c r="S16" s="3">
        <v>18.018000000000001</v>
      </c>
      <c r="T16" s="9">
        <v>17.835999999999999</v>
      </c>
      <c r="U16" s="3">
        <v>17.452999999999999</v>
      </c>
      <c r="V16" s="9">
        <v>16.771000000000001</v>
      </c>
      <c r="W16" s="3">
        <v>16.411999999999999</v>
      </c>
      <c r="X16" s="9">
        <v>16.245000000000001</v>
      </c>
      <c r="Y16" s="3">
        <v>16.321999999999999</v>
      </c>
      <c r="Z16" s="9">
        <v>15.813000000000001</v>
      </c>
      <c r="AA16" s="3">
        <v>15.754</v>
      </c>
      <c r="AB16" s="9">
        <v>15.592000000000001</v>
      </c>
      <c r="AC16" s="3">
        <v>15.201000000000001</v>
      </c>
      <c r="AD16" s="9">
        <v>14.635</v>
      </c>
      <c r="AE16" s="3">
        <v>14.561</v>
      </c>
      <c r="AF16" s="9">
        <v>13.384</v>
      </c>
      <c r="AG16" s="3">
        <v>13.432</v>
      </c>
      <c r="AH16" s="9">
        <v>12.874000000000001</v>
      </c>
      <c r="AI16" s="3">
        <v>12.994</v>
      </c>
      <c r="AJ16" s="31">
        <f t="shared" si="13"/>
        <v>-3.4179999999999993</v>
      </c>
      <c r="AK16" s="34">
        <f t="shared" si="14"/>
        <v>-0.20826224713624175</v>
      </c>
      <c r="AL16" s="44">
        <f t="shared" si="15"/>
        <v>0.11999999999999922</v>
      </c>
      <c r="AM16" s="42">
        <f t="shared" si="16"/>
        <v>9.3211123194033869E-3</v>
      </c>
    </row>
    <row r="17" spans="3:39" x14ac:dyDescent="0.3">
      <c r="F17" s="10"/>
      <c r="H17" s="10"/>
      <c r="J17" s="10"/>
      <c r="L17" s="10"/>
      <c r="N17" s="10"/>
      <c r="P17" s="10"/>
      <c r="R17" s="10"/>
      <c r="T17" s="10"/>
      <c r="V17" s="10"/>
      <c r="X17" s="10"/>
      <c r="Z17" s="10"/>
      <c r="AB17" s="10"/>
      <c r="AD17" s="10"/>
      <c r="AF17" s="10"/>
      <c r="AH17" s="10"/>
      <c r="AJ17" s="31"/>
      <c r="AK17" s="32"/>
      <c r="AL17" s="41"/>
      <c r="AM17" s="43"/>
    </row>
    <row r="18" spans="3:39" ht="16.2" thickBot="1" x14ac:dyDescent="0.35">
      <c r="C18" s="21" t="s">
        <v>35</v>
      </c>
      <c r="D18" s="23">
        <f t="shared" ref="D18:H18" si="43">D8+D12</f>
        <v>19.398999999999997</v>
      </c>
      <c r="E18" s="23">
        <f t="shared" si="43"/>
        <v>21.966000000000001</v>
      </c>
      <c r="F18" s="22">
        <f t="shared" si="43"/>
        <v>20.595000000000002</v>
      </c>
      <c r="G18" s="23">
        <f t="shared" si="43"/>
        <v>20.225000000000001</v>
      </c>
      <c r="H18" s="22">
        <f t="shared" si="43"/>
        <v>20.282</v>
      </c>
      <c r="I18" s="23">
        <f t="shared" ref="I18" si="44">I8+I12</f>
        <v>20.856000000000002</v>
      </c>
      <c r="J18" s="22">
        <f t="shared" ref="J18:N18" si="45">J8+J12</f>
        <v>20.474999999999998</v>
      </c>
      <c r="K18" s="23">
        <f t="shared" si="45"/>
        <v>18.048000000000002</v>
      </c>
      <c r="L18" s="22">
        <f t="shared" si="45"/>
        <v>17.735999999999997</v>
      </c>
      <c r="M18" s="23">
        <f t="shared" ref="M18:P18" si="46">M8+M12</f>
        <v>19.123999999999999</v>
      </c>
      <c r="N18" s="22">
        <f t="shared" si="45"/>
        <v>18.900000000000002</v>
      </c>
      <c r="O18" s="23">
        <v>20.304000000000002</v>
      </c>
      <c r="P18" s="22">
        <f t="shared" si="46"/>
        <v>21.017000000000003</v>
      </c>
      <c r="Q18" s="23">
        <f t="shared" ref="Q18" si="47">Q8+Q12</f>
        <v>21.821000000000002</v>
      </c>
      <c r="R18" s="22">
        <f t="shared" ref="R18:S18" si="48">R8+R12</f>
        <v>21.594999999999999</v>
      </c>
      <c r="S18" s="23">
        <f t="shared" si="48"/>
        <v>21.877000000000002</v>
      </c>
      <c r="T18" s="22">
        <f t="shared" ref="T18" si="49">T8+T12</f>
        <v>22.137</v>
      </c>
      <c r="U18" s="23">
        <f t="shared" ref="U18" si="50">U8+U12</f>
        <v>24.274000000000001</v>
      </c>
      <c r="V18" s="22">
        <f t="shared" ref="V18" si="51">V8+V12</f>
        <v>22.198</v>
      </c>
      <c r="W18" s="23">
        <f t="shared" ref="W18" si="52">W8+W12</f>
        <v>20.332000000000001</v>
      </c>
      <c r="X18" s="22">
        <f>X8+X12</f>
        <v>21.039000000000001</v>
      </c>
      <c r="Y18" s="23">
        <f t="shared" ref="Y18" si="53">Y8+Y12</f>
        <v>23.085999999999999</v>
      </c>
      <c r="Z18" s="22">
        <f t="shared" ref="Z18:AD18" si="54">Z8+Z12</f>
        <v>23.726000000000003</v>
      </c>
      <c r="AA18" s="23">
        <f t="shared" si="54"/>
        <v>25.529</v>
      </c>
      <c r="AB18" s="22">
        <f t="shared" si="54"/>
        <v>25.391999999999999</v>
      </c>
      <c r="AC18" s="23">
        <f t="shared" si="54"/>
        <v>25.968999999999998</v>
      </c>
      <c r="AD18" s="22">
        <f t="shared" si="54"/>
        <v>25.198</v>
      </c>
      <c r="AE18" s="23">
        <f t="shared" ref="AE18" si="55">AE8+AE12</f>
        <v>25.003999999999998</v>
      </c>
      <c r="AF18" s="22">
        <f t="shared" ref="AF18" si="56">AF8+AF12</f>
        <v>25.024000000000001</v>
      </c>
      <c r="AG18" s="23">
        <f t="shared" ref="AG18:AI18" si="57">AG8+AG12</f>
        <v>25.823</v>
      </c>
      <c r="AH18" s="22">
        <f t="shared" ref="AH18" si="58">AH8+AH12</f>
        <v>24.460999999999999</v>
      </c>
      <c r="AI18" s="23">
        <f t="shared" si="57"/>
        <v>24.108000000000001</v>
      </c>
      <c r="AJ18" s="35">
        <f t="shared" si="13"/>
        <v>3.7759999999999998</v>
      </c>
      <c r="AK18" s="36">
        <f t="shared" si="14"/>
        <v>0.1857170962030297</v>
      </c>
      <c r="AL18" s="46">
        <f t="shared" si="15"/>
        <v>-0.35299999999999798</v>
      </c>
      <c r="AM18" s="47">
        <f t="shared" si="16"/>
        <v>-1.4431135276562611E-2</v>
      </c>
    </row>
    <row r="19" spans="3:39" ht="16.8" thickTop="1" thickBot="1" x14ac:dyDescent="0.35">
      <c r="C19" s="21" t="s">
        <v>36</v>
      </c>
      <c r="D19" s="23">
        <f t="shared" ref="D19:H19" si="59">+D7+D11+D15+D16</f>
        <v>162.44299999999998</v>
      </c>
      <c r="E19" s="23">
        <f t="shared" si="59"/>
        <v>160.32799999999997</v>
      </c>
      <c r="F19" s="22">
        <f t="shared" si="59"/>
        <v>159.76300000000001</v>
      </c>
      <c r="G19" s="23">
        <f t="shared" si="59"/>
        <v>158.92200000000003</v>
      </c>
      <c r="H19" s="22">
        <f t="shared" si="59"/>
        <v>157.39500000000001</v>
      </c>
      <c r="I19" s="23">
        <f t="shared" ref="I19" si="60">+I7+I11+I15+I16</f>
        <v>155.114</v>
      </c>
      <c r="J19" s="22">
        <f t="shared" ref="J19:N19" si="61">+J7+J11+J15+J16</f>
        <v>155.29000000000002</v>
      </c>
      <c r="K19" s="23">
        <f t="shared" si="61"/>
        <v>151.40200000000002</v>
      </c>
      <c r="L19" s="22">
        <f t="shared" si="61"/>
        <v>150.33100000000002</v>
      </c>
      <c r="M19" s="23">
        <f t="shared" ref="M19:P19" si="62">+M7+M11+M15+M16</f>
        <v>148.11500000000001</v>
      </c>
      <c r="N19" s="22">
        <f t="shared" si="61"/>
        <v>147.81899999999999</v>
      </c>
      <c r="O19" s="23">
        <v>147.05599999999998</v>
      </c>
      <c r="P19" s="22">
        <f t="shared" si="62"/>
        <v>144.029</v>
      </c>
      <c r="Q19" s="23">
        <f t="shared" ref="Q19" si="63">+Q7+Q11+Q15+Q16</f>
        <v>144.768</v>
      </c>
      <c r="R19" s="22">
        <f t="shared" ref="R19:S19" si="64">+R7+R11+R15+R16</f>
        <v>143.405</v>
      </c>
      <c r="S19" s="23">
        <f t="shared" si="64"/>
        <v>143.10999999999999</v>
      </c>
      <c r="T19" s="22">
        <f t="shared" ref="T19" si="65">+T7+T11+T15+T16</f>
        <v>142.96199999999999</v>
      </c>
      <c r="U19" s="23">
        <f t="shared" ref="U19" si="66">+U7+U11+U15+U16</f>
        <v>142.65799999999999</v>
      </c>
      <c r="V19" s="22">
        <f t="shared" ref="V19" si="67">+V7+V11+V15+V16</f>
        <v>141.11799999999999</v>
      </c>
      <c r="W19" s="23">
        <f t="shared" ref="W19" si="68">+W7+W11+W15+W16</f>
        <v>141.05599999999998</v>
      </c>
      <c r="X19" s="22">
        <f>+X7+X11+X15+X16</f>
        <v>140.559</v>
      </c>
      <c r="Y19" s="23">
        <f t="shared" ref="Y19" si="69">+Y7+Y11+Y15+Y16</f>
        <v>139.994</v>
      </c>
      <c r="Z19" s="22">
        <f t="shared" ref="Z19:AD19" si="70">+Z7+Z11+Z15+Z16</f>
        <v>139.78899999999999</v>
      </c>
      <c r="AA19" s="23">
        <f t="shared" si="70"/>
        <v>138.464</v>
      </c>
      <c r="AB19" s="22">
        <f t="shared" si="70"/>
        <v>136.125</v>
      </c>
      <c r="AC19" s="23">
        <f t="shared" si="70"/>
        <v>136.41800000000001</v>
      </c>
      <c r="AD19" s="22">
        <f t="shared" si="70"/>
        <v>137.35299999999998</v>
      </c>
      <c r="AE19" s="23">
        <f t="shared" ref="AE19" si="71">+AE7+AE11+AE15+AE16</f>
        <v>137.93899999999999</v>
      </c>
      <c r="AF19" s="22">
        <f t="shared" ref="AF19" si="72">+AF7+AF11+AF15+AF16</f>
        <v>136.791</v>
      </c>
      <c r="AG19" s="23">
        <f t="shared" ref="AG19:AI19" si="73">+AG7+AG11+AG15+AG16</f>
        <v>137.642</v>
      </c>
      <c r="AH19" s="22">
        <f t="shared" ref="AH19" si="74">+AH7+AH11+AH15+AH16</f>
        <v>137.75399999999999</v>
      </c>
      <c r="AI19" s="23">
        <f t="shared" si="73"/>
        <v>138.47800000000001</v>
      </c>
      <c r="AJ19" s="37">
        <f t="shared" si="13"/>
        <v>-2.5779999999999745</v>
      </c>
      <c r="AK19" s="36">
        <f t="shared" si="14"/>
        <v>-1.8276429219600546E-2</v>
      </c>
      <c r="AL19" s="46">
        <f t="shared" si="15"/>
        <v>0.72400000000001796</v>
      </c>
      <c r="AM19" s="47">
        <f t="shared" si="16"/>
        <v>5.2557457496698315E-3</v>
      </c>
    </row>
    <row r="20" spans="3:39" ht="16.8" thickTop="1" thickBot="1" x14ac:dyDescent="0.35">
      <c r="C20" s="21" t="s">
        <v>37</v>
      </c>
      <c r="D20" s="23">
        <f t="shared" ref="D20:H20" si="75">+D14+D10+D6</f>
        <v>181.84199999999998</v>
      </c>
      <c r="E20" s="23">
        <f t="shared" si="75"/>
        <v>182.291</v>
      </c>
      <c r="F20" s="22">
        <f t="shared" si="75"/>
        <v>180.358</v>
      </c>
      <c r="G20" s="23">
        <f t="shared" si="75"/>
        <v>179.14699999999999</v>
      </c>
      <c r="H20" s="22">
        <f t="shared" si="75"/>
        <v>177.67700000000002</v>
      </c>
      <c r="I20" s="23">
        <f t="shared" ref="I20" si="76">+I14+I10+I6</f>
        <v>175.97000000000003</v>
      </c>
      <c r="J20" s="22">
        <f t="shared" ref="J20:N20" si="77">+J14+J10+J6</f>
        <v>175.76499999999999</v>
      </c>
      <c r="K20" s="23">
        <f t="shared" si="77"/>
        <v>169.45</v>
      </c>
      <c r="L20" s="22">
        <f t="shared" si="77"/>
        <v>168.06700000000001</v>
      </c>
      <c r="M20" s="23">
        <f t="shared" ref="M20:P20" si="78">+M14+M10+M6</f>
        <v>167.239</v>
      </c>
      <c r="N20" s="22">
        <f t="shared" si="77"/>
        <v>166.71899999999999</v>
      </c>
      <c r="O20" s="23">
        <v>167.36</v>
      </c>
      <c r="P20" s="22">
        <f t="shared" si="78"/>
        <v>165.04599999999999</v>
      </c>
      <c r="Q20" s="23">
        <f t="shared" ref="Q20" si="79">+Q14+Q10+Q6</f>
        <v>166.589</v>
      </c>
      <c r="R20" s="22">
        <f t="shared" ref="R20:S20" si="80">+R14+R10+R6</f>
        <v>165</v>
      </c>
      <c r="S20" s="23">
        <f t="shared" si="80"/>
        <v>164.98699999999999</v>
      </c>
      <c r="T20" s="22">
        <f t="shared" ref="T20" si="81">+T14+T10+T6</f>
        <v>165.09899999999999</v>
      </c>
      <c r="U20" s="23">
        <f t="shared" ref="U20" si="82">+U14+U10+U6</f>
        <v>166.93200000000002</v>
      </c>
      <c r="V20" s="22">
        <f t="shared" ref="V20" si="83">+V14+V10+V6</f>
        <v>163.316</v>
      </c>
      <c r="W20" s="23">
        <f t="shared" ref="W20" si="84">+W14+W10+W6</f>
        <v>161.38799999999998</v>
      </c>
      <c r="X20" s="22">
        <f>+X14+X10+X6</f>
        <v>161.59800000000001</v>
      </c>
      <c r="Y20" s="23">
        <f t="shared" ref="Y20" si="85">+Y14+Y10+Y6</f>
        <v>163.08000000000001</v>
      </c>
      <c r="Z20" s="22">
        <f t="shared" ref="Z20:AD20" si="86">+Z14+Z10+Z6</f>
        <v>163.51500000000001</v>
      </c>
      <c r="AA20" s="23">
        <f t="shared" si="86"/>
        <v>163.99300000000002</v>
      </c>
      <c r="AB20" s="22">
        <f t="shared" si="86"/>
        <v>161.517</v>
      </c>
      <c r="AC20" s="23">
        <f t="shared" si="86"/>
        <v>162.387</v>
      </c>
      <c r="AD20" s="22">
        <f t="shared" si="86"/>
        <v>162.55099999999999</v>
      </c>
      <c r="AE20" s="23">
        <f t="shared" ref="AE20" si="87">+AE14+AE10+AE6</f>
        <v>162.94299999999998</v>
      </c>
      <c r="AF20" s="22">
        <f t="shared" ref="AF20" si="88">+AF14+AF10+AF6</f>
        <v>161.815</v>
      </c>
      <c r="AG20" s="23">
        <f t="shared" ref="AG20:AI20" si="89">+AG14+AG10+AG6</f>
        <v>163.465</v>
      </c>
      <c r="AH20" s="22">
        <f t="shared" ref="AH20" si="90">+AH14+AH10+AH6</f>
        <v>162.21499999999997</v>
      </c>
      <c r="AI20" s="23">
        <f t="shared" si="89"/>
        <v>162.58600000000001</v>
      </c>
      <c r="AJ20" s="37">
        <f t="shared" si="13"/>
        <v>1.1980000000000359</v>
      </c>
      <c r="AK20" s="36">
        <f t="shared" si="14"/>
        <v>7.4231045678739196E-3</v>
      </c>
      <c r="AL20" s="46">
        <f t="shared" si="15"/>
        <v>0.37100000000003774</v>
      </c>
      <c r="AM20" s="47">
        <f t="shared" si="16"/>
        <v>2.2870881237865661E-3</v>
      </c>
    </row>
    <row r="21" spans="3:39" ht="15" thickTop="1" x14ac:dyDescent="0.3">
      <c r="F21" s="10"/>
      <c r="H21" s="10"/>
      <c r="J21" s="10"/>
      <c r="L21" s="10"/>
      <c r="N21" s="10"/>
      <c r="P21" s="10"/>
      <c r="R21" s="10"/>
      <c r="T21" s="10"/>
      <c r="V21" s="10"/>
      <c r="X21" s="10"/>
      <c r="Z21" s="10"/>
      <c r="AB21" s="10"/>
      <c r="AD21" s="10"/>
      <c r="AF21" s="10"/>
      <c r="AH21" s="10"/>
      <c r="AJ21" s="31"/>
      <c r="AK21" s="32"/>
      <c r="AL21" s="41"/>
      <c r="AM21" s="43"/>
    </row>
    <row r="22" spans="3:39" x14ac:dyDescent="0.3">
      <c r="F22" s="10"/>
      <c r="H22" s="10"/>
      <c r="J22" s="10"/>
      <c r="L22" s="10"/>
      <c r="N22" s="10"/>
      <c r="P22" s="10"/>
      <c r="R22" s="10"/>
      <c r="T22" s="10"/>
      <c r="V22" s="10"/>
      <c r="X22" s="10"/>
      <c r="Z22" s="10"/>
      <c r="AB22" s="10"/>
      <c r="AD22" s="10"/>
      <c r="AF22" s="10"/>
      <c r="AH22" s="10"/>
      <c r="AJ22" s="31"/>
      <c r="AK22" s="32"/>
      <c r="AL22" s="41"/>
      <c r="AM22" s="43"/>
    </row>
    <row r="23" spans="3:39" ht="15.6" x14ac:dyDescent="0.3">
      <c r="C23" s="5" t="s">
        <v>38</v>
      </c>
      <c r="D23" s="7">
        <v>3209047</v>
      </c>
      <c r="E23" s="7">
        <v>3205584</v>
      </c>
      <c r="F23" s="11">
        <v>3205635</v>
      </c>
      <c r="G23" s="7">
        <v>3204734</v>
      </c>
      <c r="H23" s="11">
        <v>3202328</v>
      </c>
      <c r="I23" s="7">
        <v>3194961</v>
      </c>
      <c r="J23" s="11">
        <v>3193885</v>
      </c>
      <c r="K23" s="7">
        <v>3187898</v>
      </c>
      <c r="L23" s="11">
        <v>3184602</v>
      </c>
      <c r="M23" s="7">
        <v>3184631</v>
      </c>
      <c r="N23" s="11">
        <v>3183480</v>
      </c>
      <c r="O23" s="7">
        <v>3184996</v>
      </c>
      <c r="P23" s="11">
        <v>3185262</v>
      </c>
      <c r="Q23" s="7">
        <v>3186311</v>
      </c>
      <c r="R23" s="11">
        <v>3186977</v>
      </c>
      <c r="S23" s="7">
        <v>3183288</v>
      </c>
      <c r="T23" s="11">
        <v>3188717</v>
      </c>
      <c r="U23" s="7">
        <v>3195630</v>
      </c>
      <c r="V23" s="11">
        <v>3197297</v>
      </c>
      <c r="W23" s="7">
        <v>3194458</v>
      </c>
      <c r="X23" s="11">
        <v>3198373</v>
      </c>
      <c r="Y23" s="7">
        <v>3199584</v>
      </c>
      <c r="Z23" s="11">
        <v>3199185</v>
      </c>
      <c r="AA23" s="7">
        <v>3205856</v>
      </c>
      <c r="AB23" s="11">
        <v>3206500</v>
      </c>
      <c r="AC23" s="7">
        <v>3207640</v>
      </c>
      <c r="AD23" s="11">
        <v>3204500</v>
      </c>
      <c r="AE23" s="7">
        <v>3213260</v>
      </c>
      <c r="AF23" s="11">
        <v>3207421</v>
      </c>
      <c r="AG23" s="7">
        <v>3158754</v>
      </c>
      <c r="AH23" s="11">
        <v>3189012</v>
      </c>
      <c r="AI23" s="7">
        <v>3195645</v>
      </c>
      <c r="AJ23" s="29">
        <f t="shared" si="13"/>
        <v>1187</v>
      </c>
      <c r="AK23" s="33">
        <f t="shared" si="14"/>
        <v>3.7158103189962113E-4</v>
      </c>
      <c r="AL23" s="39">
        <f t="shared" si="15"/>
        <v>6633</v>
      </c>
      <c r="AM23" s="40">
        <f t="shared" si="16"/>
        <v>2.0799545439151687E-3</v>
      </c>
    </row>
    <row r="24" spans="3:39" ht="15.6" x14ac:dyDescent="0.3">
      <c r="C24" s="14"/>
      <c r="D24" s="16"/>
      <c r="E24" s="16"/>
      <c r="F24" s="15"/>
      <c r="G24" s="16"/>
      <c r="H24" s="15"/>
      <c r="I24" s="16"/>
      <c r="J24" s="15"/>
      <c r="K24" s="16"/>
      <c r="L24" s="15"/>
      <c r="M24" s="16"/>
      <c r="N24" s="15"/>
      <c r="O24" s="16"/>
      <c r="P24" s="15"/>
      <c r="Q24" s="16"/>
      <c r="R24" s="15"/>
      <c r="S24" s="16"/>
      <c r="T24" s="15"/>
      <c r="U24" s="16"/>
      <c r="V24" s="15"/>
      <c r="W24" s="16"/>
      <c r="X24" s="15"/>
      <c r="Y24" s="16"/>
      <c r="Z24" s="15"/>
      <c r="AA24" s="16"/>
      <c r="AB24" s="15"/>
      <c r="AC24" s="16"/>
      <c r="AD24" s="15"/>
      <c r="AE24" s="16"/>
      <c r="AF24" s="15"/>
      <c r="AG24" s="16"/>
      <c r="AH24" s="15"/>
      <c r="AI24" s="16"/>
      <c r="AJ24" s="31"/>
      <c r="AK24" s="32"/>
      <c r="AL24" s="41"/>
      <c r="AM24" s="43"/>
    </row>
    <row r="25" spans="3:39" x14ac:dyDescent="0.3">
      <c r="C25" s="1" t="s">
        <v>39</v>
      </c>
      <c r="D25" s="6">
        <v>7509386</v>
      </c>
      <c r="E25" s="6">
        <v>7382356</v>
      </c>
      <c r="F25" s="12">
        <v>7361547</v>
      </c>
      <c r="G25" s="6">
        <v>7376031</v>
      </c>
      <c r="H25" s="12">
        <v>7342736</v>
      </c>
      <c r="I25" s="6">
        <v>7260794</v>
      </c>
      <c r="J25" s="12">
        <v>7200257</v>
      </c>
      <c r="K25" s="6">
        <v>7013510</v>
      </c>
      <c r="L25" s="12">
        <v>6973458</v>
      </c>
      <c r="M25" s="6">
        <v>6953024</v>
      </c>
      <c r="N25" s="12">
        <v>6916882</v>
      </c>
      <c r="O25" s="6">
        <v>6928887</v>
      </c>
      <c r="P25" s="12">
        <v>6926735</v>
      </c>
      <c r="Q25" s="6">
        <v>6906059</v>
      </c>
      <c r="R25" s="12">
        <v>6911462</v>
      </c>
      <c r="S25" s="6">
        <v>6808012</v>
      </c>
      <c r="T25" s="12">
        <v>6867735</v>
      </c>
      <c r="U25" s="6">
        <v>6886827</v>
      </c>
      <c r="V25" s="12">
        <v>6897421</v>
      </c>
      <c r="W25" s="6">
        <v>6861705</v>
      </c>
      <c r="X25" s="12">
        <v>6851464</v>
      </c>
      <c r="Y25" s="6">
        <v>6805706</v>
      </c>
      <c r="Z25" s="12">
        <v>6769071</v>
      </c>
      <c r="AA25" s="6">
        <v>6824908</v>
      </c>
      <c r="AB25" s="12">
        <v>6807519</v>
      </c>
      <c r="AC25" s="6">
        <v>6813401</v>
      </c>
      <c r="AD25" s="12">
        <v>6726450</v>
      </c>
      <c r="AE25" s="6">
        <v>6798741</v>
      </c>
      <c r="AF25" s="12">
        <v>6713298</v>
      </c>
      <c r="AG25" s="6">
        <v>6562489</v>
      </c>
      <c r="AH25" s="12">
        <v>6478930</v>
      </c>
      <c r="AI25" s="6">
        <v>6486239</v>
      </c>
      <c r="AJ25" s="38">
        <f t="shared" si="13"/>
        <v>-375466</v>
      </c>
      <c r="AK25" s="34">
        <f t="shared" si="14"/>
        <v>-5.4719053063342127E-2</v>
      </c>
      <c r="AL25" s="48">
        <f t="shared" si="15"/>
        <v>7309</v>
      </c>
      <c r="AM25" s="42">
        <f t="shared" si="16"/>
        <v>1.1281183775716053E-3</v>
      </c>
    </row>
    <row r="26" spans="3:39" x14ac:dyDescent="0.3">
      <c r="C26" s="1" t="s">
        <v>40</v>
      </c>
      <c r="D26" s="6">
        <v>213669</v>
      </c>
      <c r="E26" s="6">
        <v>144813</v>
      </c>
      <c r="F26" s="12">
        <v>144568</v>
      </c>
      <c r="G26" s="6">
        <v>144221</v>
      </c>
      <c r="H26" s="12">
        <v>144367</v>
      </c>
      <c r="I26" s="6">
        <v>144548</v>
      </c>
      <c r="J26" s="12">
        <v>158936</v>
      </c>
      <c r="K26" s="6">
        <v>155594</v>
      </c>
      <c r="L26" s="12">
        <v>151356</v>
      </c>
      <c r="M26" s="6">
        <v>154583</v>
      </c>
      <c r="N26" s="12">
        <v>149969</v>
      </c>
      <c r="O26" s="6">
        <v>148476</v>
      </c>
      <c r="P26" s="12">
        <v>126527</v>
      </c>
      <c r="Q26" s="6">
        <v>124814</v>
      </c>
      <c r="R26" s="12">
        <v>127563</v>
      </c>
      <c r="S26" s="6">
        <v>130334</v>
      </c>
      <c r="T26" s="12">
        <v>132155</v>
      </c>
      <c r="U26" s="6">
        <v>167466</v>
      </c>
      <c r="V26" s="12">
        <v>157650</v>
      </c>
      <c r="W26" s="6">
        <v>140299</v>
      </c>
      <c r="X26" s="12">
        <v>142204</v>
      </c>
      <c r="Y26" s="6">
        <v>155707</v>
      </c>
      <c r="Z26" s="12">
        <v>156987</v>
      </c>
      <c r="AA26" s="6">
        <v>154844</v>
      </c>
      <c r="AB26" s="12">
        <v>110734</v>
      </c>
      <c r="AC26" s="6">
        <v>107686</v>
      </c>
      <c r="AD26" s="12">
        <v>104992</v>
      </c>
      <c r="AE26" s="6">
        <v>107804</v>
      </c>
      <c r="AF26" s="12">
        <v>107546</v>
      </c>
      <c r="AG26" s="6">
        <v>107979</v>
      </c>
      <c r="AH26" s="12">
        <v>103720</v>
      </c>
      <c r="AI26" s="6">
        <v>103490</v>
      </c>
      <c r="AJ26" s="38">
        <f t="shared" si="13"/>
        <v>-36809</v>
      </c>
      <c r="AK26" s="34">
        <f t="shared" si="14"/>
        <v>-0.26236110022166942</v>
      </c>
      <c r="AL26" s="48">
        <f t="shared" si="15"/>
        <v>-230</v>
      </c>
      <c r="AM26" s="42">
        <f t="shared" si="16"/>
        <v>-2.2175086772078675E-3</v>
      </c>
    </row>
    <row r="27" spans="3:39" x14ac:dyDescent="0.3">
      <c r="C27" s="1" t="s">
        <v>41</v>
      </c>
      <c r="D27" s="6">
        <v>683502</v>
      </c>
      <c r="E27" s="6">
        <v>751869</v>
      </c>
      <c r="F27" s="12">
        <v>757043</v>
      </c>
      <c r="G27" s="6">
        <v>756862</v>
      </c>
      <c r="H27" s="12">
        <v>743059</v>
      </c>
      <c r="I27" s="6">
        <v>722770</v>
      </c>
      <c r="J27" s="12">
        <v>724790</v>
      </c>
      <c r="K27" s="6">
        <v>700999</v>
      </c>
      <c r="L27" s="12">
        <v>699443</v>
      </c>
      <c r="M27" s="6">
        <v>695980</v>
      </c>
      <c r="N27" s="12">
        <v>695411</v>
      </c>
      <c r="O27" s="6">
        <v>681644</v>
      </c>
      <c r="P27" s="12">
        <v>665251</v>
      </c>
      <c r="Q27" s="6">
        <v>676680</v>
      </c>
      <c r="R27" s="12">
        <v>669409</v>
      </c>
      <c r="S27" s="6">
        <v>671241</v>
      </c>
      <c r="T27" s="12">
        <v>672498</v>
      </c>
      <c r="U27" s="6">
        <v>670258</v>
      </c>
      <c r="V27" s="12">
        <v>669069</v>
      </c>
      <c r="W27" s="6">
        <v>667273</v>
      </c>
      <c r="X27" s="12">
        <v>669842</v>
      </c>
      <c r="Y27" s="6">
        <v>669928</v>
      </c>
      <c r="Z27" s="12">
        <v>665969</v>
      </c>
      <c r="AA27" s="6">
        <v>656257</v>
      </c>
      <c r="AB27" s="12">
        <v>656989</v>
      </c>
      <c r="AC27" s="6">
        <v>662285</v>
      </c>
      <c r="AD27" s="12">
        <v>670735</v>
      </c>
      <c r="AE27" s="6">
        <v>672762</v>
      </c>
      <c r="AF27" s="12">
        <v>674824</v>
      </c>
      <c r="AG27" s="6">
        <v>684429</v>
      </c>
      <c r="AH27" s="12">
        <v>688429</v>
      </c>
      <c r="AI27" s="6">
        <v>691805</v>
      </c>
      <c r="AJ27" s="38">
        <f t="shared" si="13"/>
        <v>24532</v>
      </c>
      <c r="AK27" s="34">
        <f t="shared" si="14"/>
        <v>3.6764562630287753E-2</v>
      </c>
      <c r="AL27" s="48">
        <f t="shared" si="15"/>
        <v>3376</v>
      </c>
      <c r="AM27" s="42">
        <f t="shared" si="16"/>
        <v>4.9039189226485229E-3</v>
      </c>
    </row>
    <row r="28" spans="3:39" x14ac:dyDescent="0.3">
      <c r="C28" s="1" t="s">
        <v>42</v>
      </c>
      <c r="D28" s="6">
        <v>50943</v>
      </c>
      <c r="E28" s="6">
        <v>57541</v>
      </c>
      <c r="F28" s="12">
        <v>57475</v>
      </c>
      <c r="G28" s="6">
        <v>57473</v>
      </c>
      <c r="H28" s="12">
        <v>59712</v>
      </c>
      <c r="I28" s="6">
        <v>59892</v>
      </c>
      <c r="J28" s="12">
        <v>59731</v>
      </c>
      <c r="K28" s="6">
        <v>58156</v>
      </c>
      <c r="L28" s="12">
        <v>58334</v>
      </c>
      <c r="M28" s="6">
        <v>57998</v>
      </c>
      <c r="N28" s="12">
        <v>58947</v>
      </c>
      <c r="O28" s="6">
        <v>59445</v>
      </c>
      <c r="P28" s="12">
        <v>59232</v>
      </c>
      <c r="Q28" s="6">
        <v>58982</v>
      </c>
      <c r="R28" s="12">
        <v>58375</v>
      </c>
      <c r="S28" s="6">
        <v>58148</v>
      </c>
      <c r="T28" s="12">
        <v>49330</v>
      </c>
      <c r="U28" s="6">
        <v>48001</v>
      </c>
      <c r="V28" s="12">
        <v>46709</v>
      </c>
      <c r="W28" s="6">
        <v>45826</v>
      </c>
      <c r="X28" s="12">
        <v>56911</v>
      </c>
      <c r="Y28" s="6">
        <v>56932</v>
      </c>
      <c r="Z28" s="12">
        <v>57770</v>
      </c>
      <c r="AA28" s="6">
        <v>58036</v>
      </c>
      <c r="AB28" s="12">
        <v>58456</v>
      </c>
      <c r="AC28" s="6">
        <v>56850</v>
      </c>
      <c r="AD28" s="12">
        <v>52908</v>
      </c>
      <c r="AE28" s="6">
        <v>52636</v>
      </c>
      <c r="AF28" s="12">
        <v>50228</v>
      </c>
      <c r="AG28" s="6">
        <v>50476</v>
      </c>
      <c r="AH28" s="12">
        <v>51717</v>
      </c>
      <c r="AI28" s="6">
        <v>52459</v>
      </c>
      <c r="AJ28" s="38">
        <f t="shared" si="13"/>
        <v>6633</v>
      </c>
      <c r="AK28" s="34">
        <f t="shared" si="14"/>
        <v>0.14474315890542486</v>
      </c>
      <c r="AL28" s="48">
        <f t="shared" si="15"/>
        <v>742</v>
      </c>
      <c r="AM28" s="42">
        <f t="shared" si="16"/>
        <v>1.4347313262563567E-2</v>
      </c>
    </row>
    <row r="29" spans="3:39" x14ac:dyDescent="0.3"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1" spans="3:39" x14ac:dyDescent="0.3">
      <c r="C31" s="20"/>
    </row>
    <row r="32" spans="3:39" x14ac:dyDescent="0.3">
      <c r="C32" s="20" t="s">
        <v>43</v>
      </c>
      <c r="AK32" s="28"/>
    </row>
    <row r="33" spans="3:3" x14ac:dyDescent="0.3">
      <c r="C33" s="20" t="s">
        <v>44</v>
      </c>
    </row>
    <row r="34" spans="3:3" ht="15.6" customHeight="1" x14ac:dyDescent="0.3">
      <c r="C34" s="20" t="s">
        <v>45</v>
      </c>
    </row>
    <row r="35" spans="3:3" x14ac:dyDescent="0.3">
      <c r="C35" s="20" t="s">
        <v>46</v>
      </c>
    </row>
    <row r="36" spans="3:3" x14ac:dyDescent="0.3">
      <c r="C36" s="20" t="s">
        <v>47</v>
      </c>
    </row>
  </sheetData>
  <mergeCells count="1">
    <mergeCell ref="D4:AI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18D00-2908-434E-9486-309964BB1165}">
  <dimension ref="B1:AC47"/>
  <sheetViews>
    <sheetView tabSelected="1" topLeftCell="B1" zoomScale="76" zoomScaleNormal="76" workbookViewId="0">
      <selection activeCell="AC26" sqref="AC26"/>
    </sheetView>
  </sheetViews>
  <sheetFormatPr baseColWidth="10" defaultColWidth="9.44140625" defaultRowHeight="14.4" x14ac:dyDescent="0.3"/>
  <cols>
    <col min="1" max="1" width="4.5546875" style="1" customWidth="1"/>
    <col min="2" max="2" width="84.6640625" style="1" bestFit="1" customWidth="1"/>
    <col min="3" max="3" width="10.33203125" style="1" customWidth="1"/>
    <col min="4" max="14" width="10.33203125" style="1" hidden="1" customWidth="1"/>
    <col min="15" max="22" width="10.33203125" style="1" customWidth="1"/>
    <col min="23" max="23" width="10" style="1" customWidth="1"/>
    <col min="24" max="25" width="9.88671875" style="1" bestFit="1" customWidth="1"/>
    <col min="26" max="26" width="12.21875" style="1" bestFit="1" customWidth="1"/>
    <col min="27" max="27" width="13.6640625" style="1" customWidth="1"/>
    <col min="28" max="16384" width="9.44140625" style="1"/>
  </cols>
  <sheetData>
    <row r="1" spans="2:29" ht="25.8" x14ac:dyDescent="0.5"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X1" s="24"/>
    </row>
    <row r="2" spans="2:29" ht="19.5" customHeight="1" x14ac:dyDescent="0.35">
      <c r="B2" s="2"/>
      <c r="C2" s="18" t="s">
        <v>79</v>
      </c>
      <c r="D2" s="17" t="s">
        <v>67</v>
      </c>
      <c r="E2" s="18" t="s">
        <v>68</v>
      </c>
      <c r="F2" s="17" t="s">
        <v>69</v>
      </c>
      <c r="G2" s="18" t="s">
        <v>23</v>
      </c>
      <c r="H2" s="17" t="s">
        <v>24</v>
      </c>
      <c r="I2" s="18" t="s">
        <v>25</v>
      </c>
      <c r="J2" s="17" t="s">
        <v>70</v>
      </c>
      <c r="K2" s="18" t="s">
        <v>71</v>
      </c>
      <c r="L2" s="17" t="s">
        <v>72</v>
      </c>
      <c r="M2" s="18" t="s">
        <v>73</v>
      </c>
      <c r="N2" s="17" t="s">
        <v>74</v>
      </c>
      <c r="O2" s="18" t="s">
        <v>75</v>
      </c>
      <c r="P2" s="17" t="s">
        <v>76</v>
      </c>
      <c r="Q2" s="18" t="s">
        <v>77</v>
      </c>
      <c r="R2" s="17" t="s">
        <v>78</v>
      </c>
      <c r="S2" s="18" t="s">
        <v>66</v>
      </c>
      <c r="T2" s="17" t="s">
        <v>81</v>
      </c>
      <c r="U2" s="18" t="s">
        <v>82</v>
      </c>
      <c r="V2" s="17" t="s">
        <v>80</v>
      </c>
      <c r="W2" s="18" t="s">
        <v>85</v>
      </c>
      <c r="X2" s="17" t="s">
        <v>86</v>
      </c>
      <c r="Y2" s="18" t="s">
        <v>87</v>
      </c>
      <c r="Z2" s="69" t="s">
        <v>88</v>
      </c>
      <c r="AA2" s="69" t="s">
        <v>89</v>
      </c>
    </row>
    <row r="3" spans="2:29" ht="21" customHeight="1" x14ac:dyDescent="0.3">
      <c r="B3" s="5" t="s">
        <v>28</v>
      </c>
      <c r="C3" s="4">
        <f t="shared" ref="C3" si="0">+C5+C6</f>
        <v>65.887</v>
      </c>
      <c r="D3" s="8">
        <f t="shared" ref="D3" si="1">+D5+D6</f>
        <v>65.685000000000002</v>
      </c>
      <c r="E3" s="4">
        <f t="shared" ref="E3" si="2">+E5+E6</f>
        <v>66.849000000000004</v>
      </c>
      <c r="F3" s="8">
        <f t="shared" ref="F3" si="3">+F5+F6</f>
        <v>67.62</v>
      </c>
      <c r="G3" s="4">
        <f t="shared" ref="G3" si="4">+G5+G6</f>
        <v>69.509</v>
      </c>
      <c r="H3" s="8">
        <f t="shared" ref="H3" si="5">+H5+H6</f>
        <v>67.600999999999999</v>
      </c>
      <c r="I3" s="4">
        <f>+I5+I6</f>
        <v>68.290000000000006</v>
      </c>
      <c r="J3" s="8">
        <f t="shared" ref="J3" si="6">+J5+J6</f>
        <v>68.132000000000005</v>
      </c>
      <c r="K3" s="4">
        <f>+K5+K6</f>
        <v>68.227000000000004</v>
      </c>
      <c r="L3" s="8">
        <f t="shared" ref="L3" si="7">+L5+L6</f>
        <v>68.155000000000001</v>
      </c>
      <c r="M3" s="4">
        <f>+M5+M6</f>
        <v>68.59899999999999</v>
      </c>
      <c r="N3" s="8">
        <f t="shared" ref="N3:O3" si="8">+N5+N6</f>
        <v>67.47</v>
      </c>
      <c r="O3" s="4">
        <f t="shared" si="8"/>
        <v>67.456000000000003</v>
      </c>
      <c r="P3" s="8">
        <f t="shared" ref="P3:V3" si="9">+P5+P6</f>
        <v>67.316000000000003</v>
      </c>
      <c r="Q3" s="4">
        <f t="shared" si="9"/>
        <v>68.97</v>
      </c>
      <c r="R3" s="8">
        <f t="shared" si="9"/>
        <v>68.48</v>
      </c>
      <c r="S3" s="4">
        <f t="shared" si="9"/>
        <v>70.781075827999999</v>
      </c>
      <c r="T3" s="8">
        <f t="shared" si="9"/>
        <v>68.097999999999999</v>
      </c>
      <c r="U3" s="4">
        <f t="shared" si="9"/>
        <v>68.993667764999998</v>
      </c>
      <c r="V3" s="8">
        <f t="shared" si="9"/>
        <v>68.863541765999997</v>
      </c>
      <c r="W3" s="4">
        <f t="shared" ref="W3:Y3" si="10">+W5+W6</f>
        <v>68.86523320500001</v>
      </c>
      <c r="X3" s="8">
        <f t="shared" si="10"/>
        <v>71.242417894599996</v>
      </c>
      <c r="Y3" s="4">
        <f t="shared" si="10"/>
        <v>72.139073750999998</v>
      </c>
      <c r="Z3" s="65">
        <f>Y3-X3</f>
        <v>0.89665585640000245</v>
      </c>
      <c r="AA3" s="66">
        <f>+Z3/X3</f>
        <v>1.25859829424454E-2</v>
      </c>
    </row>
    <row r="4" spans="2:29" ht="21" customHeight="1" x14ac:dyDescent="0.3">
      <c r="B4" s="1" t="s">
        <v>84</v>
      </c>
      <c r="C4" s="73"/>
      <c r="D4" s="74"/>
      <c r="E4" s="73"/>
      <c r="F4" s="74"/>
      <c r="G4" s="73"/>
      <c r="H4" s="74"/>
      <c r="I4" s="73"/>
      <c r="J4" s="74"/>
      <c r="K4" s="73"/>
      <c r="L4" s="74"/>
      <c r="M4" s="73"/>
      <c r="N4" s="74"/>
      <c r="O4" s="3">
        <v>227.67856346400001</v>
      </c>
      <c r="P4" s="80">
        <v>224.04027408600001</v>
      </c>
      <c r="Q4" s="81">
        <v>224.02706995099999</v>
      </c>
      <c r="R4" s="80">
        <v>218.62118233199999</v>
      </c>
      <c r="S4" s="81">
        <v>219.15072972499999</v>
      </c>
      <c r="T4" s="80">
        <v>219.15972972500001</v>
      </c>
      <c r="U4" s="3">
        <v>218.39329547400001</v>
      </c>
      <c r="V4" s="9">
        <v>219.045275129</v>
      </c>
      <c r="W4" s="3">
        <v>219.343973046</v>
      </c>
      <c r="X4" s="9">
        <v>219.46156118799999</v>
      </c>
      <c r="Y4" s="3">
        <v>218.90591242299999</v>
      </c>
      <c r="Z4" s="83">
        <f t="shared" ref="Z4:Z26" si="11">Y4-X4</f>
        <v>-0.55564876500000082</v>
      </c>
      <c r="AA4" s="84">
        <f t="shared" ref="AA4:AA26" si="12">+Z4/X4</f>
        <v>-2.5318728345507793E-3</v>
      </c>
    </row>
    <row r="5" spans="2:29" ht="15.6" x14ac:dyDescent="0.3">
      <c r="B5" s="1" t="s">
        <v>29</v>
      </c>
      <c r="C5" s="3">
        <v>46.898000000000003</v>
      </c>
      <c r="D5" s="9">
        <v>46.128</v>
      </c>
      <c r="E5" s="3">
        <v>45.402999999999999</v>
      </c>
      <c r="F5" s="9">
        <v>45.695999999999998</v>
      </c>
      <c r="G5" s="3">
        <v>45.792999999999999</v>
      </c>
      <c r="H5" s="9">
        <v>43.472000000000001</v>
      </c>
      <c r="I5" s="3">
        <v>43.533000000000001</v>
      </c>
      <c r="J5" s="9">
        <v>44.124000000000002</v>
      </c>
      <c r="K5" s="3">
        <v>44.502000000000002</v>
      </c>
      <c r="L5" s="9">
        <v>44.402000000000001</v>
      </c>
      <c r="M5" s="3">
        <v>44.055999999999997</v>
      </c>
      <c r="N5" s="9">
        <v>44.19</v>
      </c>
      <c r="O5" s="3">
        <v>44.506</v>
      </c>
      <c r="P5" s="9">
        <v>44.26</v>
      </c>
      <c r="Q5" s="3">
        <v>44.63</v>
      </c>
      <c r="R5" s="9">
        <v>44.883000000000003</v>
      </c>
      <c r="S5" s="71">
        <v>42.471026000000002</v>
      </c>
      <c r="T5" s="9">
        <v>40.299999999999997</v>
      </c>
      <c r="U5" s="3">
        <v>40.223185602000001</v>
      </c>
      <c r="V5" s="9">
        <v>41.018921278999997</v>
      </c>
      <c r="W5" s="3">
        <v>41.374607967000003</v>
      </c>
      <c r="X5" s="9">
        <v>42.257775088599999</v>
      </c>
      <c r="Y5" s="3">
        <v>42.167019427</v>
      </c>
      <c r="Z5" s="83">
        <f t="shared" si="11"/>
        <v>-9.0755661599999371E-2</v>
      </c>
      <c r="AA5" s="84">
        <f t="shared" si="12"/>
        <v>-2.1476677702438429E-3</v>
      </c>
      <c r="AC5" s="64"/>
    </row>
    <row r="6" spans="2:29" ht="15.6" x14ac:dyDescent="0.3">
      <c r="B6" s="1" t="s">
        <v>30</v>
      </c>
      <c r="C6" s="3">
        <v>18.989000000000001</v>
      </c>
      <c r="D6" s="9">
        <v>19.556999999999999</v>
      </c>
      <c r="E6" s="3">
        <v>21.446000000000002</v>
      </c>
      <c r="F6" s="9">
        <v>21.923999999999999</v>
      </c>
      <c r="G6" s="3">
        <v>23.716000000000001</v>
      </c>
      <c r="H6" s="9">
        <v>24.129000000000001</v>
      </c>
      <c r="I6" s="3">
        <v>24.757000000000001</v>
      </c>
      <c r="J6" s="9">
        <v>24.007999999999999</v>
      </c>
      <c r="K6" s="3">
        <v>23.725000000000001</v>
      </c>
      <c r="L6" s="9">
        <v>23.753</v>
      </c>
      <c r="M6" s="3">
        <v>24.542999999999999</v>
      </c>
      <c r="N6" s="9">
        <v>23.28</v>
      </c>
      <c r="O6" s="3">
        <v>22.95</v>
      </c>
      <c r="P6" s="9">
        <v>23.056000000000001</v>
      </c>
      <c r="Q6" s="3">
        <v>24.34</v>
      </c>
      <c r="R6" s="9">
        <v>23.597000000000001</v>
      </c>
      <c r="S6" s="71">
        <v>28.310049828</v>
      </c>
      <c r="T6" s="9">
        <v>27.797999999999998</v>
      </c>
      <c r="U6" s="3">
        <v>28.770482163</v>
      </c>
      <c r="V6" s="9">
        <v>27.844620487</v>
      </c>
      <c r="W6" s="3">
        <v>27.490625238</v>
      </c>
      <c r="X6" s="9">
        <v>28.984642806</v>
      </c>
      <c r="Y6" s="3">
        <v>29.972054323999998</v>
      </c>
      <c r="Z6" s="83">
        <f t="shared" si="11"/>
        <v>0.98741151799999827</v>
      </c>
      <c r="AA6" s="84">
        <f t="shared" si="12"/>
        <v>3.4066713349167027E-2</v>
      </c>
    </row>
    <row r="7" spans="2:29" ht="15.6" x14ac:dyDescent="0.3">
      <c r="D7" s="10"/>
      <c r="F7" s="10"/>
      <c r="H7" s="10"/>
      <c r="J7" s="10"/>
      <c r="L7" s="10"/>
      <c r="N7" s="10"/>
      <c r="P7" s="10"/>
      <c r="R7" s="10"/>
      <c r="S7" s="71"/>
      <c r="T7" s="10"/>
      <c r="V7" s="10"/>
      <c r="X7" s="10"/>
      <c r="Z7" s="83"/>
      <c r="AA7" s="84"/>
    </row>
    <row r="8" spans="2:29" ht="15.6" x14ac:dyDescent="0.3">
      <c r="B8" s="5" t="s">
        <v>31</v>
      </c>
      <c r="C8" s="4">
        <f t="shared" ref="C8" si="13">+C9+C10</f>
        <v>1.1679999999999999</v>
      </c>
      <c r="D8" s="8">
        <f t="shared" ref="D8" si="14">+D9+D10</f>
        <v>1.31</v>
      </c>
      <c r="E8" s="4">
        <f t="shared" ref="E8" si="15">+E9+E10</f>
        <v>1.458</v>
      </c>
      <c r="F8" s="8">
        <f t="shared" ref="F8" si="16">+F9+F10</f>
        <v>1.623</v>
      </c>
      <c r="G8" s="4">
        <f t="shared" ref="G8" si="17">+G9+G10</f>
        <v>1.635</v>
      </c>
      <c r="H8" s="8">
        <f t="shared" ref="H8" si="18">+H9+H10</f>
        <v>1.093</v>
      </c>
      <c r="I8" s="4">
        <f>+I9+I10</f>
        <v>1.04</v>
      </c>
      <c r="J8" s="8">
        <f t="shared" ref="J8" si="19">+J9+J10</f>
        <v>1.016</v>
      </c>
      <c r="K8" s="4">
        <f>+K9+K10</f>
        <v>1.085</v>
      </c>
      <c r="L8" s="8">
        <f t="shared" ref="L8" si="20">+L9+L10</f>
        <v>1.1060000000000001</v>
      </c>
      <c r="M8" s="4">
        <f>+M9+M10</f>
        <v>1.103</v>
      </c>
      <c r="N8" s="8">
        <f t="shared" ref="N8:O8" si="21">+N9+N10</f>
        <v>1.0049999999999999</v>
      </c>
      <c r="O8" s="4">
        <f t="shared" si="21"/>
        <v>0.97699999999999998</v>
      </c>
      <c r="P8" s="8">
        <f t="shared" ref="P8:U8" si="22">+P9+P10</f>
        <v>1.02</v>
      </c>
      <c r="Q8" s="4">
        <f t="shared" si="22"/>
        <v>1.022</v>
      </c>
      <c r="R8" s="8">
        <f t="shared" si="22"/>
        <v>1.0395589999999999</v>
      </c>
      <c r="S8" s="70">
        <f t="shared" si="22"/>
        <v>1.1219010030000001</v>
      </c>
      <c r="T8" s="8">
        <f t="shared" si="22"/>
        <v>1.0918927550000002</v>
      </c>
      <c r="U8" s="4">
        <f t="shared" si="22"/>
        <v>1.037432583</v>
      </c>
      <c r="V8" s="8">
        <f t="shared" ref="V8" si="23">+V10+V11</f>
        <v>0.95022316600000001</v>
      </c>
      <c r="W8" s="4">
        <f t="shared" ref="W8:Y8" si="24">+W9+W10</f>
        <v>1.0455432090000001</v>
      </c>
      <c r="X8" s="8">
        <f t="shared" si="24"/>
        <v>1.040187226</v>
      </c>
      <c r="Y8" s="4">
        <f t="shared" si="24"/>
        <v>1.0766330669999999</v>
      </c>
      <c r="Z8" s="65">
        <f t="shared" si="11"/>
        <v>3.6445840999999923E-2</v>
      </c>
      <c r="AA8" s="66">
        <f t="shared" si="12"/>
        <v>3.5037770210033251E-2</v>
      </c>
    </row>
    <row r="9" spans="2:29" ht="15.6" x14ac:dyDescent="0.3">
      <c r="B9" s="1" t="s">
        <v>29</v>
      </c>
      <c r="C9" s="3">
        <v>6.0999999999999999E-2</v>
      </c>
      <c r="D9" s="9">
        <v>6.3E-2</v>
      </c>
      <c r="E9" s="3">
        <v>5.3999999999999999E-2</v>
      </c>
      <c r="F9" s="9">
        <v>5.8000000000000003E-2</v>
      </c>
      <c r="G9" s="3">
        <v>6.3E-2</v>
      </c>
      <c r="H9" s="9">
        <v>6.9000000000000006E-2</v>
      </c>
      <c r="I9" s="3">
        <v>7.0000000000000007E-2</v>
      </c>
      <c r="J9" s="9">
        <v>6.7000000000000004E-2</v>
      </c>
      <c r="K9" s="3">
        <v>3.9E-2</v>
      </c>
      <c r="L9" s="9">
        <v>0.05</v>
      </c>
      <c r="M9" s="3">
        <v>3.6999999999999998E-2</v>
      </c>
      <c r="N9" s="9">
        <v>3.7999999999999999E-2</v>
      </c>
      <c r="O9" s="3">
        <v>0.03</v>
      </c>
      <c r="P9" s="9">
        <v>2.5999999999999999E-2</v>
      </c>
      <c r="Q9" s="3">
        <v>3.3000000000000002E-2</v>
      </c>
      <c r="R9" s="9">
        <v>2.8559000000000001E-2</v>
      </c>
      <c r="S9" s="71">
        <v>4.2072486999999999E-2</v>
      </c>
      <c r="T9" s="9">
        <v>3.1892755000000002E-2</v>
      </c>
      <c r="U9" s="3">
        <v>4.3567163999999999E-2</v>
      </c>
      <c r="V9" s="9">
        <v>3.2350891999999999E-2</v>
      </c>
      <c r="W9" s="3">
        <v>3.1050113000000001E-2</v>
      </c>
      <c r="X9" s="9">
        <v>3.0214011999999998E-2</v>
      </c>
      <c r="Y9" s="3">
        <v>2.8488705E-2</v>
      </c>
      <c r="Z9" s="83">
        <f t="shared" si="11"/>
        <v>-1.7253069999999988E-3</v>
      </c>
      <c r="AA9" s="84">
        <f t="shared" si="12"/>
        <v>-5.7102876638825684E-2</v>
      </c>
    </row>
    <row r="10" spans="2:29" ht="15.6" x14ac:dyDescent="0.3">
      <c r="B10" s="1" t="s">
        <v>30</v>
      </c>
      <c r="C10" s="3">
        <v>1.107</v>
      </c>
      <c r="D10" s="9">
        <v>1.2470000000000001</v>
      </c>
      <c r="E10" s="3">
        <v>1.4039999999999999</v>
      </c>
      <c r="F10" s="9">
        <v>1.5649999999999999</v>
      </c>
      <c r="G10" s="3">
        <v>1.5720000000000001</v>
      </c>
      <c r="H10" s="9">
        <v>1.024</v>
      </c>
      <c r="I10" s="3">
        <v>0.97</v>
      </c>
      <c r="J10" s="9">
        <v>0.94899999999999995</v>
      </c>
      <c r="K10" s="3">
        <v>1.046</v>
      </c>
      <c r="L10" s="9">
        <v>1.056</v>
      </c>
      <c r="M10" s="3">
        <v>1.0660000000000001</v>
      </c>
      <c r="N10" s="9">
        <v>0.96699999999999997</v>
      </c>
      <c r="O10" s="3">
        <v>0.94699999999999995</v>
      </c>
      <c r="P10" s="9">
        <v>0.99399999999999999</v>
      </c>
      <c r="Q10" s="3">
        <v>0.98899999999999999</v>
      </c>
      <c r="R10" s="9">
        <v>1.0109999999999999</v>
      </c>
      <c r="S10" s="71">
        <v>1.0798285160000001</v>
      </c>
      <c r="T10" s="9">
        <v>1.06</v>
      </c>
      <c r="U10" s="3">
        <v>0.99386541900000003</v>
      </c>
      <c r="V10" s="9">
        <v>0.95022316600000001</v>
      </c>
      <c r="W10" s="3">
        <v>1.014493096</v>
      </c>
      <c r="X10" s="9">
        <v>1.009973214</v>
      </c>
      <c r="Y10" s="3">
        <v>1.0481443619999999</v>
      </c>
      <c r="Z10" s="83">
        <f t="shared" si="11"/>
        <v>3.8171147999999988E-2</v>
      </c>
      <c r="AA10" s="84">
        <f t="shared" si="12"/>
        <v>3.7794218174186142E-2</v>
      </c>
    </row>
    <row r="11" spans="2:29" ht="15.6" x14ac:dyDescent="0.3">
      <c r="C11" s="3"/>
      <c r="D11" s="9"/>
      <c r="E11" s="3"/>
      <c r="F11" s="9"/>
      <c r="G11" s="3"/>
      <c r="H11" s="9"/>
      <c r="I11" s="3"/>
      <c r="J11" s="9"/>
      <c r="K11" s="3"/>
      <c r="L11" s="9"/>
      <c r="M11" s="3"/>
      <c r="N11" s="9"/>
      <c r="O11" s="3"/>
      <c r="P11" s="9"/>
      <c r="Q11" s="3"/>
      <c r="R11" s="9"/>
      <c r="S11" s="71"/>
      <c r="T11" s="9"/>
      <c r="U11" s="3"/>
      <c r="V11" s="9"/>
      <c r="W11" s="3"/>
      <c r="X11" s="9"/>
      <c r="Y11" s="3"/>
      <c r="Z11" s="83"/>
      <c r="AA11" s="84"/>
    </row>
    <row r="12" spans="2:29" ht="15.6" x14ac:dyDescent="0.3">
      <c r="B12" s="5" t="s">
        <v>32</v>
      </c>
      <c r="C12" s="4">
        <f t="shared" ref="C12" si="25">+C13+C14</f>
        <v>81.174000000000007</v>
      </c>
      <c r="D12" s="8">
        <f t="shared" ref="D12" si="26">+D13+D14</f>
        <v>81.623999999999995</v>
      </c>
      <c r="E12" s="4">
        <f t="shared" ref="E12" si="27">+E13+E14</f>
        <v>81.774000000000001</v>
      </c>
      <c r="F12" s="8">
        <f t="shared" ref="F12" si="28">+F13+F14</f>
        <v>81.457000000000008</v>
      </c>
      <c r="G12" s="4">
        <f t="shared" ref="G12" si="29">+G13+G14</f>
        <v>80.036000000000001</v>
      </c>
      <c r="H12" s="8">
        <f t="shared" ref="H12" si="30">+H13+H14</f>
        <v>80.012999999999991</v>
      </c>
      <c r="I12" s="4">
        <f>+I13+I14</f>
        <v>80.322000000000003</v>
      </c>
      <c r="J12" s="8">
        <f t="shared" ref="J12" si="31">+J13+J14</f>
        <v>80.671000000000006</v>
      </c>
      <c r="K12" s="4">
        <f>+K13+K14</f>
        <v>80.997</v>
      </c>
      <c r="L12" s="8">
        <f t="shared" ref="L12" si="32">+L13+L14</f>
        <v>80.808999999999997</v>
      </c>
      <c r="M12" s="4">
        <f>+M13+M14</f>
        <v>81.951000000000008</v>
      </c>
      <c r="N12" s="8">
        <f t="shared" ref="N12:O12" si="33">+N13+N14</f>
        <v>82.02</v>
      </c>
      <c r="O12" s="4">
        <f t="shared" si="33"/>
        <v>82.51400000000001</v>
      </c>
      <c r="P12" s="8">
        <f t="shared" ref="P12:Q12" si="34">+P13+P14</f>
        <v>83.043999999999997</v>
      </c>
      <c r="Q12" s="4">
        <f t="shared" si="34"/>
        <v>83.441000000000003</v>
      </c>
      <c r="R12" s="8">
        <f t="shared" ref="R12:Y12" si="35">+R13+R14</f>
        <v>84.478000000000009</v>
      </c>
      <c r="S12" s="70">
        <f t="shared" si="35"/>
        <v>84.539363264000002</v>
      </c>
      <c r="T12" s="8">
        <f t="shared" si="35"/>
        <v>85.380099999999999</v>
      </c>
      <c r="U12" s="4">
        <f t="shared" si="35"/>
        <v>84.562752585999988</v>
      </c>
      <c r="V12" s="8">
        <f t="shared" si="35"/>
        <v>85.667354688000003</v>
      </c>
      <c r="W12" s="4">
        <f t="shared" si="35"/>
        <v>86.585820396000003</v>
      </c>
      <c r="X12" s="8">
        <f t="shared" si="35"/>
        <v>87.229805589000009</v>
      </c>
      <c r="Y12" s="4">
        <f t="shared" si="35"/>
        <v>88.065182513000011</v>
      </c>
      <c r="Z12" s="65">
        <f t="shared" si="11"/>
        <v>0.83537692400000196</v>
      </c>
      <c r="AA12" s="66">
        <f t="shared" si="12"/>
        <v>9.5767371984759528E-3</v>
      </c>
    </row>
    <row r="13" spans="2:29" ht="15.6" x14ac:dyDescent="0.3">
      <c r="B13" s="1" t="s">
        <v>33</v>
      </c>
      <c r="C13" s="3">
        <v>68.603999999999999</v>
      </c>
      <c r="D13" s="9">
        <v>69.128</v>
      </c>
      <c r="E13" s="3">
        <v>69.262</v>
      </c>
      <c r="F13" s="9">
        <v>69.278000000000006</v>
      </c>
      <c r="G13" s="3">
        <v>67.933000000000007</v>
      </c>
      <c r="H13" s="9">
        <v>67.983999999999995</v>
      </c>
      <c r="I13" s="3">
        <v>68.594999999999999</v>
      </c>
      <c r="J13" s="9">
        <v>69.387</v>
      </c>
      <c r="K13" s="3">
        <v>69.775999999999996</v>
      </c>
      <c r="L13" s="9">
        <v>70.41</v>
      </c>
      <c r="M13" s="3">
        <v>71.629000000000005</v>
      </c>
      <c r="N13" s="9">
        <v>72.102999999999994</v>
      </c>
      <c r="O13" s="3">
        <v>72.531000000000006</v>
      </c>
      <c r="P13" s="9">
        <v>73.667000000000002</v>
      </c>
      <c r="Q13" s="3">
        <v>73.86</v>
      </c>
      <c r="R13" s="9">
        <v>74.295000000000002</v>
      </c>
      <c r="S13" s="71">
        <v>75.007956707999995</v>
      </c>
      <c r="T13" s="9">
        <v>76.269000000000005</v>
      </c>
      <c r="U13" s="3">
        <v>77.472684134999994</v>
      </c>
      <c r="V13" s="9">
        <v>80.573160079000004</v>
      </c>
      <c r="W13" s="3">
        <v>81.742672153000001</v>
      </c>
      <c r="X13" s="9">
        <v>83.087781132000003</v>
      </c>
      <c r="Y13" s="3">
        <v>84.636481032000006</v>
      </c>
      <c r="Z13" s="83">
        <f t="shared" si="11"/>
        <v>1.5486999000000026</v>
      </c>
      <c r="AA13" s="84">
        <f t="shared" si="12"/>
        <v>1.8639321918340942E-2</v>
      </c>
    </row>
    <row r="14" spans="2:29" ht="15.6" x14ac:dyDescent="0.3">
      <c r="B14" s="1" t="s">
        <v>34</v>
      </c>
      <c r="C14" s="3">
        <v>12.57</v>
      </c>
      <c r="D14" s="9">
        <v>12.496</v>
      </c>
      <c r="E14" s="3">
        <v>12.512</v>
      </c>
      <c r="F14" s="9">
        <v>12.179</v>
      </c>
      <c r="G14" s="3">
        <v>12.103</v>
      </c>
      <c r="H14" s="9">
        <v>12.029</v>
      </c>
      <c r="I14" s="3">
        <v>11.727</v>
      </c>
      <c r="J14" s="9">
        <v>11.284000000000001</v>
      </c>
      <c r="K14" s="3">
        <v>11.221</v>
      </c>
      <c r="L14" s="9">
        <v>10.398999999999999</v>
      </c>
      <c r="M14" s="3">
        <v>10.321999999999999</v>
      </c>
      <c r="N14" s="9">
        <v>9.9169999999999998</v>
      </c>
      <c r="O14" s="3">
        <v>9.9830000000000005</v>
      </c>
      <c r="P14" s="9">
        <v>9.3770000000000007</v>
      </c>
      <c r="Q14" s="3">
        <v>9.5809999999999995</v>
      </c>
      <c r="R14" s="9">
        <v>10.183</v>
      </c>
      <c r="S14" s="71">
        <v>9.5314065560000003</v>
      </c>
      <c r="T14" s="9">
        <v>9.1111000000000004</v>
      </c>
      <c r="U14" s="3">
        <v>7.0900684509999996</v>
      </c>
      <c r="V14" s="9">
        <v>5.0941946089999997</v>
      </c>
      <c r="W14" s="3">
        <v>4.8431482429999999</v>
      </c>
      <c r="X14" s="9">
        <v>4.1420244569999998</v>
      </c>
      <c r="Y14" s="3">
        <v>3.4287014810000001</v>
      </c>
      <c r="Z14" s="83">
        <f t="shared" si="11"/>
        <v>-0.71332297599999972</v>
      </c>
      <c r="AA14" s="84">
        <f t="shared" si="12"/>
        <v>-0.17221602223871171</v>
      </c>
    </row>
    <row r="15" spans="2:29" ht="15.6" x14ac:dyDescent="0.3">
      <c r="D15" s="10"/>
      <c r="F15" s="10"/>
      <c r="H15" s="10"/>
      <c r="J15" s="10"/>
      <c r="L15" s="10"/>
      <c r="N15" s="10"/>
      <c r="P15" s="10"/>
      <c r="R15" s="10"/>
      <c r="S15" s="71"/>
      <c r="T15" s="10"/>
      <c r="V15" s="10"/>
      <c r="X15" s="10"/>
      <c r="Z15" s="83"/>
      <c r="AA15" s="84"/>
    </row>
    <row r="16" spans="2:29" ht="16.2" thickBot="1" x14ac:dyDescent="0.35">
      <c r="B16" s="21" t="s">
        <v>35</v>
      </c>
      <c r="C16" s="23">
        <f t="shared" ref="C16" si="36">C6+C10</f>
        <v>20.096</v>
      </c>
      <c r="D16" s="22">
        <f t="shared" ref="D16" si="37">D6+D10</f>
        <v>20.803999999999998</v>
      </c>
      <c r="E16" s="23">
        <f t="shared" ref="E16" si="38">E6+E10</f>
        <v>22.85</v>
      </c>
      <c r="F16" s="22">
        <f t="shared" ref="F16" si="39">F6+F10</f>
        <v>23.489000000000001</v>
      </c>
      <c r="G16" s="23">
        <f t="shared" ref="G16" si="40">G6+G10</f>
        <v>25.288</v>
      </c>
      <c r="H16" s="22">
        <f t="shared" ref="H16" si="41">H6+H10</f>
        <v>25.153000000000002</v>
      </c>
      <c r="I16" s="23">
        <f t="shared" ref="I16:J16" si="42">I6+I10</f>
        <v>25.727</v>
      </c>
      <c r="J16" s="22">
        <f t="shared" si="42"/>
        <v>24.957000000000001</v>
      </c>
      <c r="K16" s="23">
        <f t="shared" ref="K16" si="43">K6+K10</f>
        <v>24.771000000000001</v>
      </c>
      <c r="L16" s="22">
        <f t="shared" ref="L16" si="44">L6+L10</f>
        <v>24.809000000000001</v>
      </c>
      <c r="M16" s="23">
        <f t="shared" ref="M16" si="45">M6+M10</f>
        <v>25.608999999999998</v>
      </c>
      <c r="N16" s="22">
        <f t="shared" ref="N16:O16" si="46">N6+N10</f>
        <v>24.247</v>
      </c>
      <c r="O16" s="23">
        <f t="shared" si="46"/>
        <v>23.896999999999998</v>
      </c>
      <c r="P16" s="22">
        <f t="shared" ref="P16" si="47">P6+P10</f>
        <v>24.05</v>
      </c>
      <c r="Q16" s="23">
        <f t="shared" ref="Q16:V16" si="48">Q6+Q10</f>
        <v>25.329000000000001</v>
      </c>
      <c r="R16" s="22">
        <f t="shared" si="48"/>
        <v>24.608000000000001</v>
      </c>
      <c r="S16" s="72">
        <f t="shared" si="48"/>
        <v>29.389878344</v>
      </c>
      <c r="T16" s="22">
        <f t="shared" si="48"/>
        <v>28.857999999999997</v>
      </c>
      <c r="U16" s="23">
        <f t="shared" si="48"/>
        <v>29.764347581999999</v>
      </c>
      <c r="V16" s="22">
        <f t="shared" si="48"/>
        <v>28.794843653000001</v>
      </c>
      <c r="W16" s="23">
        <f t="shared" ref="W16" si="49">W6+W10</f>
        <v>28.505118333999999</v>
      </c>
      <c r="X16" s="22">
        <f>X6+X10</f>
        <v>29.994616019999999</v>
      </c>
      <c r="Y16" s="23">
        <f>Y6+Y10</f>
        <v>31.020198685999997</v>
      </c>
      <c r="Z16" s="68">
        <f t="shared" si="11"/>
        <v>1.0255826659999983</v>
      </c>
      <c r="AA16" s="67">
        <f t="shared" si="12"/>
        <v>3.4192225208555888E-2</v>
      </c>
    </row>
    <row r="17" spans="2:28" ht="16.8" thickTop="1" thickBot="1" x14ac:dyDescent="0.35">
      <c r="B17" s="21" t="s">
        <v>36</v>
      </c>
      <c r="C17" s="23">
        <f t="shared" ref="C17" si="50">+C5+C9+C13+C14</f>
        <v>128.13300000000001</v>
      </c>
      <c r="D17" s="22">
        <f t="shared" ref="D17" si="51">+D5+D9+D13+D14</f>
        <v>127.815</v>
      </c>
      <c r="E17" s="23">
        <f t="shared" ref="E17" si="52">+E5+E9+E13+E14</f>
        <v>127.23099999999999</v>
      </c>
      <c r="F17" s="22">
        <f t="shared" ref="F17" si="53">+F5+F9+F13+F14</f>
        <v>127.21100000000001</v>
      </c>
      <c r="G17" s="23">
        <f t="shared" ref="G17" si="54">+G5+G9+G13+G14</f>
        <v>125.89200000000001</v>
      </c>
      <c r="H17" s="22">
        <f t="shared" ref="H17" si="55">+H5+H9+H13+H14</f>
        <v>123.554</v>
      </c>
      <c r="I17" s="23">
        <f t="shared" ref="I17:J17" si="56">+I5+I9+I13+I14</f>
        <v>123.92500000000001</v>
      </c>
      <c r="J17" s="22">
        <f t="shared" si="56"/>
        <v>124.86200000000001</v>
      </c>
      <c r="K17" s="23">
        <f t="shared" ref="K17" si="57">+K5+K9+K13+K14</f>
        <v>125.53800000000001</v>
      </c>
      <c r="L17" s="22">
        <f t="shared" ref="L17" si="58">+L5+L9+L13+L14</f>
        <v>125.261</v>
      </c>
      <c r="M17" s="23">
        <f t="shared" ref="M17" si="59">+M5+M9+M13+M14</f>
        <v>126.04400000000001</v>
      </c>
      <c r="N17" s="22">
        <f t="shared" ref="N17:O17" si="60">+N5+N9+N13+N14</f>
        <v>126.24799999999999</v>
      </c>
      <c r="O17" s="23">
        <f t="shared" si="60"/>
        <v>127.05000000000001</v>
      </c>
      <c r="P17" s="22">
        <f t="shared" ref="P17:S17" si="61">+P5+P9+P13+P14</f>
        <v>127.33</v>
      </c>
      <c r="Q17" s="23">
        <f t="shared" si="61"/>
        <v>128.10399999999998</v>
      </c>
      <c r="R17" s="22">
        <f t="shared" si="61"/>
        <v>129.38955899999999</v>
      </c>
      <c r="S17" s="72">
        <f t="shared" si="61"/>
        <v>127.05246175100001</v>
      </c>
      <c r="T17" s="22">
        <f t="shared" ref="T17:V17" si="62">+T5+T9+T13+T14</f>
        <v>125.71199275500001</v>
      </c>
      <c r="U17" s="23">
        <f>+U5+U9+U13+U14</f>
        <v>124.829505352</v>
      </c>
      <c r="V17" s="22">
        <f t="shared" si="62"/>
        <v>126.718626859</v>
      </c>
      <c r="W17" s="23">
        <f>+W5+W9+W13+W14</f>
        <v>127.991478476</v>
      </c>
      <c r="X17" s="22">
        <f>+X5+X9+X13+X14</f>
        <v>129.51779468960001</v>
      </c>
      <c r="Y17" s="23">
        <f>+Y5+Y9+Y13+Y14</f>
        <v>130.26069064500001</v>
      </c>
      <c r="Z17" s="85">
        <f t="shared" si="11"/>
        <v>0.74289595540000164</v>
      </c>
      <c r="AA17" s="86">
        <f t="shared" si="12"/>
        <v>5.7358601355158387E-3</v>
      </c>
    </row>
    <row r="18" spans="2:28" ht="16.8" thickTop="1" thickBot="1" x14ac:dyDescent="0.35">
      <c r="B18" s="21" t="s">
        <v>37</v>
      </c>
      <c r="C18" s="23">
        <f t="shared" ref="C18" si="63">+C12+C8+C3</f>
        <v>148.22900000000001</v>
      </c>
      <c r="D18" s="22">
        <f t="shared" ref="D18" si="64">+D12+D8+D3</f>
        <v>148.619</v>
      </c>
      <c r="E18" s="23">
        <f t="shared" ref="E18" si="65">+E12+E8+E3</f>
        <v>150.08100000000002</v>
      </c>
      <c r="F18" s="22">
        <f t="shared" ref="F18" si="66">+F12+F8+F3</f>
        <v>150.70000000000002</v>
      </c>
      <c r="G18" s="23">
        <f t="shared" ref="G18" si="67">+G12+G8+G3</f>
        <v>151.18</v>
      </c>
      <c r="H18" s="22">
        <f t="shared" ref="H18" si="68">+H12+H8+H3</f>
        <v>148.70699999999999</v>
      </c>
      <c r="I18" s="23">
        <f t="shared" ref="I18:J18" si="69">+I12+I8+I3</f>
        <v>149.65200000000002</v>
      </c>
      <c r="J18" s="22">
        <f t="shared" si="69"/>
        <v>149.81900000000002</v>
      </c>
      <c r="K18" s="23">
        <f t="shared" ref="K18" si="70">+K12+K8+K3</f>
        <v>150.309</v>
      </c>
      <c r="L18" s="22">
        <f t="shared" ref="L18" si="71">+L12+L8+L3</f>
        <v>150.07</v>
      </c>
      <c r="M18" s="23">
        <f t="shared" ref="M18" si="72">+M12+M8+M3</f>
        <v>151.65299999999999</v>
      </c>
      <c r="N18" s="22">
        <f t="shared" ref="N18:O18" si="73">+N12+N8+N3</f>
        <v>150.495</v>
      </c>
      <c r="O18" s="23">
        <f t="shared" si="73"/>
        <v>150.947</v>
      </c>
      <c r="P18" s="22">
        <f t="shared" ref="P18" si="74">+P12+P8+P3</f>
        <v>151.38</v>
      </c>
      <c r="Q18" s="23">
        <f t="shared" ref="Q18:V18" si="75">+Q12+Q8+Q3</f>
        <v>153.43299999999999</v>
      </c>
      <c r="R18" s="22">
        <f t="shared" si="75"/>
        <v>153.99755900000002</v>
      </c>
      <c r="S18" s="72">
        <f t="shared" si="75"/>
        <v>156.44234009500002</v>
      </c>
      <c r="T18" s="22">
        <f t="shared" si="75"/>
        <v>154.56999275499999</v>
      </c>
      <c r="U18" s="23">
        <f t="shared" si="75"/>
        <v>154.59385293399998</v>
      </c>
      <c r="V18" s="22">
        <f t="shared" si="75"/>
        <v>155.48111962000002</v>
      </c>
      <c r="W18" s="23">
        <f t="shared" ref="W18" si="76">+W12+W8+W3</f>
        <v>156.49659681000003</v>
      </c>
      <c r="X18" s="22">
        <f>+X12+X8+X3</f>
        <v>159.5124107096</v>
      </c>
      <c r="Y18" s="23">
        <f>+Y12+Y8+Y3</f>
        <v>161.28088933100003</v>
      </c>
      <c r="Z18" s="85">
        <f t="shared" si="11"/>
        <v>1.7684786214000212</v>
      </c>
      <c r="AA18" s="86">
        <f t="shared" si="12"/>
        <v>1.1086777596381646E-2</v>
      </c>
    </row>
    <row r="19" spans="2:28" ht="16.2" thickTop="1" x14ac:dyDescent="0.3">
      <c r="D19" s="10"/>
      <c r="F19" s="10"/>
      <c r="H19" s="10"/>
      <c r="J19" s="10"/>
      <c r="L19" s="10"/>
      <c r="N19" s="10"/>
      <c r="P19" s="10"/>
      <c r="R19" s="10"/>
      <c r="T19" s="10"/>
      <c r="V19" s="10"/>
      <c r="X19" s="10"/>
      <c r="Z19" s="83"/>
      <c r="AA19" s="84"/>
    </row>
    <row r="20" spans="2:28" ht="15.6" x14ac:dyDescent="0.3">
      <c r="D20" s="10"/>
      <c r="F20" s="10"/>
      <c r="H20" s="10"/>
      <c r="J20" s="10"/>
      <c r="L20" s="10"/>
      <c r="N20" s="10"/>
      <c r="P20" s="10"/>
      <c r="R20" s="10"/>
      <c r="T20" s="10"/>
      <c r="V20" s="10"/>
      <c r="X20" s="10"/>
      <c r="Z20" s="83"/>
      <c r="AA20" s="84"/>
    </row>
    <row r="21" spans="2:28" ht="15.6" x14ac:dyDescent="0.3">
      <c r="B21" s="5" t="s">
        <v>38</v>
      </c>
      <c r="C21" s="7">
        <v>3186262</v>
      </c>
      <c r="D21" s="11">
        <v>3190239</v>
      </c>
      <c r="E21" s="7">
        <v>3191451</v>
      </c>
      <c r="F21" s="11">
        <v>3191094</v>
      </c>
      <c r="G21" s="7">
        <v>3197925</v>
      </c>
      <c r="H21" s="11">
        <v>3198767</v>
      </c>
      <c r="I21" s="7">
        <v>3200005</v>
      </c>
      <c r="J21" s="11">
        <v>3196790</v>
      </c>
      <c r="K21" s="7">
        <v>3205687</v>
      </c>
      <c r="L21" s="11">
        <v>3199868</v>
      </c>
      <c r="M21" s="7">
        <v>3150879</v>
      </c>
      <c r="N21" s="11">
        <v>3181395</v>
      </c>
      <c r="O21" s="7">
        <v>3188163</v>
      </c>
      <c r="P21" s="11">
        <v>3173193</v>
      </c>
      <c r="Q21" s="7">
        <v>3171587</v>
      </c>
      <c r="R21" s="11">
        <v>3178186</v>
      </c>
      <c r="S21" s="7">
        <v>3176784</v>
      </c>
      <c r="T21" s="11">
        <v>3169131</v>
      </c>
      <c r="U21" s="7">
        <v>3173672</v>
      </c>
      <c r="V21" s="11">
        <v>3176923</v>
      </c>
      <c r="W21" s="7">
        <v>3181894</v>
      </c>
      <c r="X21" s="11">
        <v>3185209</v>
      </c>
      <c r="Y21" s="7">
        <v>3183964</v>
      </c>
      <c r="Z21" s="65">
        <f t="shared" si="11"/>
        <v>-1245</v>
      </c>
      <c r="AA21" s="66">
        <f t="shared" si="12"/>
        <v>-3.9086917059445709E-4</v>
      </c>
    </row>
    <row r="22" spans="2:28" ht="15.6" x14ac:dyDescent="0.3">
      <c r="B22" s="1" t="s">
        <v>83</v>
      </c>
      <c r="C22" s="16"/>
      <c r="D22" s="15"/>
      <c r="E22" s="16"/>
      <c r="F22" s="15"/>
      <c r="G22" s="16"/>
      <c r="H22" s="15"/>
      <c r="I22" s="16"/>
      <c r="J22" s="15"/>
      <c r="K22" s="16"/>
      <c r="L22" s="15"/>
      <c r="M22" s="16"/>
      <c r="N22" s="15"/>
      <c r="O22" s="75">
        <v>1092943</v>
      </c>
      <c r="P22" s="79">
        <v>1100010</v>
      </c>
      <c r="Q22" s="75">
        <v>1096955</v>
      </c>
      <c r="R22" s="79">
        <v>1095638</v>
      </c>
      <c r="S22" s="75">
        <v>1101699</v>
      </c>
      <c r="T22" s="79">
        <v>1057928</v>
      </c>
      <c r="U22" s="6">
        <v>1053931</v>
      </c>
      <c r="V22" s="12">
        <v>1065941</v>
      </c>
      <c r="W22" s="6">
        <v>1078218</v>
      </c>
      <c r="X22" s="12">
        <v>1086673</v>
      </c>
      <c r="Y22" s="6">
        <v>1097961</v>
      </c>
      <c r="Z22" s="83">
        <f t="shared" si="11"/>
        <v>11288</v>
      </c>
      <c r="AA22" s="84">
        <f t="shared" si="12"/>
        <v>1.0387669519717523E-2</v>
      </c>
    </row>
    <row r="23" spans="2:28" ht="15.6" x14ac:dyDescent="0.3">
      <c r="B23" s="1" t="s">
        <v>39</v>
      </c>
      <c r="C23" s="6">
        <v>6837393</v>
      </c>
      <c r="D23" s="12">
        <v>6827294</v>
      </c>
      <c r="E23" s="6">
        <v>6781670</v>
      </c>
      <c r="F23" s="12">
        <v>6745142</v>
      </c>
      <c r="G23" s="6">
        <v>6801156</v>
      </c>
      <c r="H23" s="12">
        <v>6785390</v>
      </c>
      <c r="I23" s="6">
        <v>6791423</v>
      </c>
      <c r="J23" s="12">
        <v>6704537</v>
      </c>
      <c r="K23" s="6">
        <v>6776887</v>
      </c>
      <c r="L23" s="12">
        <v>6691673</v>
      </c>
      <c r="M23" s="6">
        <v>6541202</v>
      </c>
      <c r="N23" s="12">
        <v>6458633</v>
      </c>
      <c r="O23" s="6">
        <v>6466121</v>
      </c>
      <c r="P23" s="12">
        <v>6365751</v>
      </c>
      <c r="Q23" s="6">
        <v>6274405</v>
      </c>
      <c r="R23" s="12">
        <v>6277088</v>
      </c>
      <c r="S23" s="6">
        <v>6232490</v>
      </c>
      <c r="T23" s="12">
        <v>6134624</v>
      </c>
      <c r="U23" s="6">
        <v>6134204</v>
      </c>
      <c r="V23" s="12">
        <v>6134019</v>
      </c>
      <c r="W23" s="6">
        <v>6136276</v>
      </c>
      <c r="X23" s="12">
        <v>6165161</v>
      </c>
      <c r="Y23" s="6">
        <v>6109355</v>
      </c>
      <c r="Z23" s="83">
        <f t="shared" si="11"/>
        <v>-55806</v>
      </c>
      <c r="AA23" s="84">
        <f t="shared" si="12"/>
        <v>-9.0518317364299168E-3</v>
      </c>
    </row>
    <row r="24" spans="2:28" ht="15.6" x14ac:dyDescent="0.3">
      <c r="B24" s="1" t="s">
        <v>40</v>
      </c>
      <c r="C24" s="6">
        <v>140299</v>
      </c>
      <c r="D24" s="12">
        <v>142204</v>
      </c>
      <c r="E24" s="6">
        <v>155707</v>
      </c>
      <c r="F24" s="12">
        <v>156987</v>
      </c>
      <c r="G24" s="6">
        <v>154844</v>
      </c>
      <c r="H24" s="12">
        <v>110734</v>
      </c>
      <c r="I24" s="6">
        <v>107686</v>
      </c>
      <c r="J24" s="12">
        <v>104992</v>
      </c>
      <c r="K24" s="6">
        <v>107804</v>
      </c>
      <c r="L24" s="12">
        <v>107546</v>
      </c>
      <c r="M24" s="6">
        <v>107979</v>
      </c>
      <c r="N24" s="12">
        <v>103720</v>
      </c>
      <c r="O24" s="6">
        <v>103490</v>
      </c>
      <c r="P24" s="12">
        <v>101920</v>
      </c>
      <c r="Q24" s="6">
        <v>102770</v>
      </c>
      <c r="R24" s="12">
        <v>102274</v>
      </c>
      <c r="S24" s="6">
        <v>104073</v>
      </c>
      <c r="T24" s="12">
        <v>101378</v>
      </c>
      <c r="U24" s="6">
        <v>98056</v>
      </c>
      <c r="V24" s="12">
        <v>96271</v>
      </c>
      <c r="W24" s="6">
        <v>97101</v>
      </c>
      <c r="X24" s="12">
        <v>96574</v>
      </c>
      <c r="Y24" s="6">
        <v>95815</v>
      </c>
      <c r="Z24" s="83">
        <f t="shared" si="11"/>
        <v>-759</v>
      </c>
      <c r="AA24" s="84">
        <f t="shared" si="12"/>
        <v>-7.8592581854329321E-3</v>
      </c>
    </row>
    <row r="25" spans="2:28" ht="15.6" x14ac:dyDescent="0.3">
      <c r="B25" s="1" t="s">
        <v>41</v>
      </c>
      <c r="C25" s="6">
        <v>635649</v>
      </c>
      <c r="D25" s="12">
        <v>638540</v>
      </c>
      <c r="E25" s="6">
        <v>638901</v>
      </c>
      <c r="F25" s="12">
        <v>635348</v>
      </c>
      <c r="G25" s="6">
        <v>625984</v>
      </c>
      <c r="H25" s="12">
        <v>626456</v>
      </c>
      <c r="I25" s="6">
        <v>631977</v>
      </c>
      <c r="J25" s="12">
        <v>639997</v>
      </c>
      <c r="K25" s="6">
        <v>642377</v>
      </c>
      <c r="L25" s="12">
        <v>645818</v>
      </c>
      <c r="M25" s="6">
        <v>655602</v>
      </c>
      <c r="N25" s="12">
        <v>659854</v>
      </c>
      <c r="O25" s="6">
        <v>663500</v>
      </c>
      <c r="P25" s="12">
        <v>666697</v>
      </c>
      <c r="Q25" s="6">
        <v>667799</v>
      </c>
      <c r="R25" s="12">
        <v>674023</v>
      </c>
      <c r="S25" s="6">
        <v>681811</v>
      </c>
      <c r="T25" s="12">
        <v>688837</v>
      </c>
      <c r="U25" s="6">
        <v>694257</v>
      </c>
      <c r="V25" s="12">
        <v>704495</v>
      </c>
      <c r="W25" s="6">
        <v>708667</v>
      </c>
      <c r="X25" s="12">
        <v>691430</v>
      </c>
      <c r="Y25" s="6">
        <v>710257</v>
      </c>
      <c r="Z25" s="83">
        <f t="shared" si="11"/>
        <v>18827</v>
      </c>
      <c r="AA25" s="84">
        <f t="shared" si="12"/>
        <v>2.7229075972983525E-2</v>
      </c>
    </row>
    <row r="26" spans="2:28" ht="15.6" x14ac:dyDescent="0.3">
      <c r="B26" s="1" t="s">
        <v>42</v>
      </c>
      <c r="C26" s="6">
        <v>39721</v>
      </c>
      <c r="D26" s="12">
        <v>50931</v>
      </c>
      <c r="E26" s="6">
        <v>51190</v>
      </c>
      <c r="F26" s="12">
        <v>52209</v>
      </c>
      <c r="G26" s="6">
        <v>52482</v>
      </c>
      <c r="H26" s="12">
        <v>53269</v>
      </c>
      <c r="I26" s="6">
        <v>51859</v>
      </c>
      <c r="J26" s="12">
        <v>48670</v>
      </c>
      <c r="K26" s="6">
        <v>48553</v>
      </c>
      <c r="L26" s="12">
        <v>46569</v>
      </c>
      <c r="M26" s="6">
        <v>46994</v>
      </c>
      <c r="N26" s="12">
        <v>48421</v>
      </c>
      <c r="O26" s="6">
        <v>49155</v>
      </c>
      <c r="P26" s="12">
        <v>49403</v>
      </c>
      <c r="Q26" s="6">
        <v>47083</v>
      </c>
      <c r="R26" s="12">
        <v>73685</v>
      </c>
      <c r="S26" s="6">
        <v>70228</v>
      </c>
      <c r="T26" s="12">
        <v>73036</v>
      </c>
      <c r="U26" s="6">
        <v>72327</v>
      </c>
      <c r="V26" s="12">
        <v>70457</v>
      </c>
      <c r="W26" s="6">
        <v>72632</v>
      </c>
      <c r="X26" s="12">
        <v>71118</v>
      </c>
      <c r="Y26" s="6">
        <v>78342</v>
      </c>
      <c r="Z26" s="83">
        <f t="shared" si="11"/>
        <v>7224</v>
      </c>
      <c r="AA26" s="84">
        <f t="shared" si="12"/>
        <v>0.10157765966422003</v>
      </c>
    </row>
    <row r="27" spans="2:28" x14ac:dyDescent="0.3">
      <c r="C27" s="6"/>
      <c r="D27" s="12"/>
      <c r="E27" s="6"/>
      <c r="F27" s="12"/>
      <c r="G27" s="6"/>
      <c r="H27" s="12"/>
      <c r="I27" s="6"/>
      <c r="J27" s="12"/>
      <c r="K27" s="6"/>
      <c r="L27" s="12"/>
      <c r="M27" s="6"/>
      <c r="N27" s="12"/>
      <c r="O27" s="6"/>
      <c r="P27" s="12"/>
      <c r="Q27" s="6"/>
      <c r="R27" s="12"/>
      <c r="S27" s="6"/>
      <c r="T27" s="12"/>
      <c r="U27" s="6"/>
      <c r="V27" s="12"/>
      <c r="W27" s="6"/>
      <c r="X27" s="12"/>
      <c r="Y27" s="6"/>
      <c r="Z27" s="62"/>
      <c r="AA27" s="42"/>
    </row>
    <row r="28" spans="2:28" ht="15.6" x14ac:dyDescent="0.3">
      <c r="B28" s="5" t="s">
        <v>57</v>
      </c>
      <c r="C28" s="57"/>
      <c r="D28" s="56"/>
      <c r="E28" s="57"/>
      <c r="F28" s="56"/>
      <c r="G28" s="58"/>
      <c r="H28" s="56"/>
      <c r="I28" s="58"/>
      <c r="J28" s="56"/>
      <c r="K28" s="58"/>
      <c r="L28" s="56"/>
      <c r="M28" s="58"/>
      <c r="N28" s="56"/>
      <c r="O28" s="58"/>
      <c r="P28" s="56"/>
      <c r="Q28" s="57"/>
      <c r="R28" s="56"/>
      <c r="S28" s="57"/>
      <c r="T28" s="56"/>
      <c r="U28" s="57"/>
      <c r="V28" s="56"/>
      <c r="W28" s="57"/>
      <c r="X28" s="56"/>
      <c r="Y28" s="57"/>
      <c r="Z28" s="63"/>
      <c r="AA28" s="45"/>
    </row>
    <row r="29" spans="2:28" x14ac:dyDescent="0.3">
      <c r="B29" s="1" t="s">
        <v>58</v>
      </c>
      <c r="C29" s="60">
        <v>0.1419</v>
      </c>
      <c r="D29" s="59">
        <v>0.14149999999999999</v>
      </c>
      <c r="E29" s="60">
        <v>0.1411</v>
      </c>
      <c r="F29" s="59">
        <v>0.1404</v>
      </c>
      <c r="G29" s="60">
        <v>0.13850000000000001</v>
      </c>
      <c r="H29" s="59">
        <v>0.13769999999999999</v>
      </c>
      <c r="I29" s="60">
        <v>0.13789999999999999</v>
      </c>
      <c r="J29" s="59">
        <v>0.13769999999999999</v>
      </c>
      <c r="K29" s="60">
        <v>0.13789999999999999</v>
      </c>
      <c r="L29" s="59">
        <v>0.13819999999999999</v>
      </c>
      <c r="M29" s="60">
        <v>0.13930000000000001</v>
      </c>
      <c r="N29" s="59">
        <v>0.1411</v>
      </c>
      <c r="O29" s="60">
        <v>0.1419</v>
      </c>
      <c r="P29" s="59">
        <v>0.1434</v>
      </c>
      <c r="Q29" s="60">
        <v>0.14349999999999999</v>
      </c>
      <c r="R29" s="59">
        <v>0.1444</v>
      </c>
      <c r="S29" s="60">
        <v>0.1459</v>
      </c>
      <c r="T29" s="59">
        <v>0.14699999999999999</v>
      </c>
      <c r="U29" s="60">
        <v>0.1477</v>
      </c>
      <c r="V29" s="59">
        <v>0.14910000000000001</v>
      </c>
      <c r="W29" s="60">
        <v>0.14949999999999999</v>
      </c>
      <c r="X29" s="59">
        <v>0.14760000000000001</v>
      </c>
      <c r="Y29" s="60">
        <v>0.15060000000000001</v>
      </c>
      <c r="Z29" s="78">
        <f>(Y29-X29)*100</f>
        <v>0.30000000000000027</v>
      </c>
      <c r="AA29" s="76"/>
      <c r="AB29" s="60"/>
    </row>
    <row r="30" spans="2:28" x14ac:dyDescent="0.3">
      <c r="B30" s="1" t="s">
        <v>59</v>
      </c>
      <c r="C30" s="60">
        <v>0.12989999999999999</v>
      </c>
      <c r="D30" s="59">
        <v>0.1295</v>
      </c>
      <c r="E30" s="60">
        <v>0.1295</v>
      </c>
      <c r="F30" s="59">
        <v>0.129</v>
      </c>
      <c r="G30" s="60">
        <v>0.129</v>
      </c>
      <c r="H30" s="59">
        <v>0.1275</v>
      </c>
      <c r="I30" s="60">
        <v>0.12740000000000001</v>
      </c>
      <c r="J30" s="59">
        <v>0.1265</v>
      </c>
      <c r="K30" s="60">
        <v>0.126</v>
      </c>
      <c r="L30" s="59">
        <v>0.126</v>
      </c>
      <c r="M30" s="60">
        <v>0.129</v>
      </c>
      <c r="N30" s="59">
        <v>0.129</v>
      </c>
      <c r="O30" s="60">
        <v>0.1295</v>
      </c>
      <c r="P30" s="59">
        <v>0.13150000000000001</v>
      </c>
      <c r="Q30" s="60">
        <v>0.13150000000000001</v>
      </c>
      <c r="R30" s="59">
        <v>0.13289999999999999</v>
      </c>
      <c r="S30" s="60">
        <v>0.13489999999999999</v>
      </c>
      <c r="T30" s="59">
        <v>0.13700000000000001</v>
      </c>
      <c r="U30" s="60">
        <v>0.13800000000000001</v>
      </c>
      <c r="V30" s="59">
        <v>0.13900000000000001</v>
      </c>
      <c r="W30" s="60">
        <v>0.1399</v>
      </c>
      <c r="X30" s="59">
        <v>0.13750000000000001</v>
      </c>
      <c r="Y30" s="60">
        <v>0.14149999999999999</v>
      </c>
      <c r="Z30" s="78">
        <f t="shared" ref="Z30:Z34" si="77">(Y30-X30)*100</f>
        <v>0.39999999999999758</v>
      </c>
      <c r="AA30" s="76"/>
    </row>
    <row r="31" spans="2:28" x14ac:dyDescent="0.3">
      <c r="B31" s="1" t="s">
        <v>60</v>
      </c>
      <c r="C31" s="60">
        <v>0.1963</v>
      </c>
      <c r="D31" s="59">
        <v>0.19620000000000001</v>
      </c>
      <c r="E31" s="60">
        <v>0.1961</v>
      </c>
      <c r="F31" s="59">
        <v>0.19600000000000001</v>
      </c>
      <c r="G31" s="60">
        <v>0.19639999999999999</v>
      </c>
      <c r="H31" s="59">
        <v>0.1961</v>
      </c>
      <c r="I31" s="60">
        <v>0.19650000000000001</v>
      </c>
      <c r="J31" s="59">
        <v>0.19639999999999999</v>
      </c>
      <c r="K31" s="60">
        <v>0.1966</v>
      </c>
      <c r="L31" s="59">
        <v>0.1963</v>
      </c>
      <c r="M31" s="60">
        <v>0.19570000000000001</v>
      </c>
      <c r="N31" s="59">
        <v>0.19620000000000001</v>
      </c>
      <c r="O31" s="60">
        <v>0.19650000000000001</v>
      </c>
      <c r="P31" s="59">
        <v>0.1951</v>
      </c>
      <c r="Q31" s="60">
        <v>0.1956</v>
      </c>
      <c r="R31" s="59">
        <v>0.19539999999999999</v>
      </c>
      <c r="S31" s="60">
        <v>0.1953</v>
      </c>
      <c r="T31" s="59">
        <v>0.19700000000000001</v>
      </c>
      <c r="U31" s="60">
        <v>0.19700000000000001</v>
      </c>
      <c r="V31" s="59">
        <v>0.19800000000000001</v>
      </c>
      <c r="W31" s="60">
        <v>0.19800000000000001</v>
      </c>
      <c r="X31" s="59">
        <v>0.19800000000000001</v>
      </c>
      <c r="Y31" s="60">
        <v>0.19769999999999999</v>
      </c>
      <c r="Z31" s="78">
        <f t="shared" si="77"/>
        <v>-3.0000000000002247E-2</v>
      </c>
      <c r="AA31" s="76"/>
    </row>
    <row r="32" spans="2:28" x14ac:dyDescent="0.3">
      <c r="B32" s="1" t="s">
        <v>61</v>
      </c>
      <c r="C32" s="60">
        <v>0.2049</v>
      </c>
      <c r="D32" s="59">
        <v>0.2049</v>
      </c>
      <c r="E32" s="60">
        <v>0.2049</v>
      </c>
      <c r="F32" s="59">
        <v>0.2049</v>
      </c>
      <c r="G32" s="60">
        <v>0.2049</v>
      </c>
      <c r="H32" s="59">
        <v>0.2049</v>
      </c>
      <c r="I32" s="60">
        <v>0.2049</v>
      </c>
      <c r="J32" s="59">
        <v>0.2049</v>
      </c>
      <c r="K32" s="60">
        <v>0.2049</v>
      </c>
      <c r="L32" s="59">
        <v>0.2049</v>
      </c>
      <c r="M32" s="60">
        <v>0.2049</v>
      </c>
      <c r="N32" s="59">
        <v>0.2049</v>
      </c>
      <c r="O32" s="60">
        <v>0.2049</v>
      </c>
      <c r="P32" s="59">
        <v>0.20419999999999999</v>
      </c>
      <c r="Q32" s="60">
        <v>0.2049</v>
      </c>
      <c r="R32" s="59">
        <v>0.2049</v>
      </c>
      <c r="S32" s="60">
        <v>0.20419999999999999</v>
      </c>
      <c r="T32" s="59">
        <v>0.20419999999999999</v>
      </c>
      <c r="U32" s="60">
        <v>0.20419999999999999</v>
      </c>
      <c r="V32" s="59">
        <v>0.20419999999999999</v>
      </c>
      <c r="W32" s="60">
        <v>0.20419999999999999</v>
      </c>
      <c r="X32" s="59">
        <v>0.20419999999999999</v>
      </c>
      <c r="Y32" s="60">
        <v>0.20419999999999999</v>
      </c>
      <c r="Z32" s="78">
        <f t="shared" si="77"/>
        <v>0</v>
      </c>
      <c r="AA32" s="76"/>
    </row>
    <row r="33" spans="2:27" x14ac:dyDescent="0.3">
      <c r="B33" s="1" t="s">
        <v>62</v>
      </c>
      <c r="C33" s="60">
        <v>2.01E-2</v>
      </c>
      <c r="D33" s="59">
        <v>1.6799999999999999E-2</v>
      </c>
      <c r="E33" s="60">
        <v>1.6E-2</v>
      </c>
      <c r="F33" s="59">
        <v>1.5599999999999999E-2</v>
      </c>
      <c r="G33" s="60">
        <v>1.5900000000000001E-2</v>
      </c>
      <c r="H33" s="59">
        <v>1.61E-2</v>
      </c>
      <c r="I33" s="60">
        <v>1.5900000000000001E-2</v>
      </c>
      <c r="J33" s="59">
        <v>1.49E-2</v>
      </c>
      <c r="K33" s="60">
        <v>1.44E-2</v>
      </c>
      <c r="L33" s="59">
        <v>1.46E-2</v>
      </c>
      <c r="M33" s="60">
        <v>1.3899999999999999E-2</v>
      </c>
      <c r="N33" s="59">
        <v>1.32E-2</v>
      </c>
      <c r="O33" s="60">
        <v>1.32E-2</v>
      </c>
      <c r="P33" s="59">
        <v>1.04E-2</v>
      </c>
      <c r="Q33" s="60">
        <v>1.11E-2</v>
      </c>
      <c r="R33" s="59">
        <v>7.1000000000000004E-3</v>
      </c>
      <c r="S33" s="60">
        <v>6.7999999999999996E-3</v>
      </c>
      <c r="T33" s="59">
        <v>5.8999999999999999E-3</v>
      </c>
      <c r="U33" s="60">
        <v>4.5999999999999999E-3</v>
      </c>
      <c r="V33" s="59">
        <v>3.3999999999999998E-3</v>
      </c>
      <c r="W33" s="60">
        <v>3.0999999999999999E-3</v>
      </c>
      <c r="X33" s="59">
        <v>2.7000000000000001E-3</v>
      </c>
      <c r="Y33" s="60">
        <v>2.0999999999999999E-3</v>
      </c>
      <c r="Z33" s="78">
        <f t="shared" si="77"/>
        <v>-6.0000000000000026E-2</v>
      </c>
      <c r="AA33" s="76"/>
    </row>
    <row r="34" spans="2:27" x14ac:dyDescent="0.3">
      <c r="B34" s="1" t="s">
        <v>63</v>
      </c>
      <c r="C34" s="60">
        <v>2.1999999999999999E-2</v>
      </c>
      <c r="D34" s="59">
        <v>1.5900000000000001E-2</v>
      </c>
      <c r="E34" s="60">
        <v>1.14E-2</v>
      </c>
      <c r="F34" s="59">
        <v>0</v>
      </c>
      <c r="G34" s="60">
        <v>0</v>
      </c>
      <c r="H34" s="59">
        <v>0</v>
      </c>
      <c r="I34" s="60">
        <v>0</v>
      </c>
      <c r="J34" s="59">
        <v>0</v>
      </c>
      <c r="K34" s="60">
        <v>0</v>
      </c>
      <c r="L34" s="59">
        <v>0</v>
      </c>
      <c r="M34" s="60">
        <v>0</v>
      </c>
      <c r="N34" s="59">
        <v>0</v>
      </c>
      <c r="O34" s="60">
        <v>0</v>
      </c>
      <c r="P34" s="59">
        <v>0</v>
      </c>
      <c r="Q34" s="60">
        <v>0</v>
      </c>
      <c r="R34" s="59">
        <v>0</v>
      </c>
      <c r="S34" s="60">
        <v>0</v>
      </c>
      <c r="T34" s="59">
        <v>0</v>
      </c>
      <c r="U34" s="60">
        <v>0</v>
      </c>
      <c r="V34" s="59">
        <v>0</v>
      </c>
      <c r="W34" s="60">
        <v>0</v>
      </c>
      <c r="X34" s="59">
        <v>0</v>
      </c>
      <c r="Y34" s="60">
        <v>0</v>
      </c>
      <c r="Z34" s="78">
        <f t="shared" si="77"/>
        <v>0</v>
      </c>
      <c r="AA34" s="76"/>
    </row>
    <row r="35" spans="2:27" x14ac:dyDescent="0.3">
      <c r="B35" s="1" t="s">
        <v>64</v>
      </c>
      <c r="C35" s="6">
        <v>7653062</v>
      </c>
      <c r="D35" s="12">
        <v>7658969</v>
      </c>
      <c r="E35" s="6">
        <v>7627468</v>
      </c>
      <c r="F35" s="12">
        <v>7589686</v>
      </c>
      <c r="G35" s="6">
        <v>7634466</v>
      </c>
      <c r="H35" s="12">
        <v>7575849</v>
      </c>
      <c r="I35" s="6">
        <v>7582945</v>
      </c>
      <c r="J35" s="12">
        <v>7498196</v>
      </c>
      <c r="K35" s="6">
        <v>7575621</v>
      </c>
      <c r="L35" s="12">
        <v>7491606</v>
      </c>
      <c r="M35" s="6">
        <v>7333444</v>
      </c>
      <c r="N35" s="12">
        <v>7270628</v>
      </c>
      <c r="O35" s="6">
        <v>7282266</v>
      </c>
      <c r="P35" s="12">
        <v>7183771</v>
      </c>
      <c r="Q35" s="6">
        <v>7092057</v>
      </c>
      <c r="R35" s="12">
        <v>7127070</v>
      </c>
      <c r="S35" s="6">
        <v>7088654</v>
      </c>
      <c r="T35" s="12">
        <v>6997875</v>
      </c>
      <c r="U35" s="6">
        <v>6999114</v>
      </c>
      <c r="V35" s="12">
        <v>7005242</v>
      </c>
      <c r="W35" s="6">
        <v>7014566</v>
      </c>
      <c r="X35" s="12">
        <v>7024463</v>
      </c>
      <c r="Y35" s="6">
        <v>6993796</v>
      </c>
      <c r="Z35" s="62">
        <f>+Y35-X35</f>
        <v>-30667</v>
      </c>
      <c r="AA35" s="76">
        <f>+Z35/X35</f>
        <v>-4.3657429756552213E-3</v>
      </c>
    </row>
    <row r="36" spans="2:27" x14ac:dyDescent="0.3">
      <c r="B36" s="1" t="s">
        <v>65</v>
      </c>
      <c r="C36" s="6">
        <v>166</v>
      </c>
      <c r="D36" s="12">
        <v>167</v>
      </c>
      <c r="E36" s="6">
        <v>167</v>
      </c>
      <c r="F36" s="12">
        <v>168</v>
      </c>
      <c r="G36" s="1">
        <v>168</v>
      </c>
      <c r="H36" s="12">
        <v>169</v>
      </c>
      <c r="I36" s="1">
        <v>169</v>
      </c>
      <c r="J36" s="12">
        <v>169</v>
      </c>
      <c r="K36" s="1">
        <v>168</v>
      </c>
      <c r="L36" s="12">
        <v>167</v>
      </c>
      <c r="M36" s="1">
        <v>166</v>
      </c>
      <c r="N36" s="12">
        <v>166</v>
      </c>
      <c r="O36" s="1">
        <v>166</v>
      </c>
      <c r="P36" s="12">
        <v>164</v>
      </c>
      <c r="Q36" s="6">
        <v>165</v>
      </c>
      <c r="R36" s="12">
        <v>164</v>
      </c>
      <c r="S36" s="6">
        <v>161</v>
      </c>
      <c r="T36" s="12">
        <v>161</v>
      </c>
      <c r="U36" s="6">
        <v>161</v>
      </c>
      <c r="V36" s="12">
        <v>161</v>
      </c>
      <c r="W36" s="6">
        <v>161</v>
      </c>
      <c r="X36" s="12">
        <v>161</v>
      </c>
      <c r="Y36" s="6">
        <v>160</v>
      </c>
      <c r="Z36" s="62">
        <f>W36-X36</f>
        <v>0</v>
      </c>
      <c r="AA36" s="77"/>
    </row>
    <row r="38" spans="2:27" x14ac:dyDescent="0.3">
      <c r="N38" s="54"/>
      <c r="O38" s="54"/>
      <c r="P38" s="54"/>
    </row>
    <row r="39" spans="2:27" x14ac:dyDescent="0.3">
      <c r="B39" s="61" t="s">
        <v>48</v>
      </c>
      <c r="N39" s="54"/>
      <c r="O39" s="54"/>
      <c r="P39" s="54"/>
    </row>
    <row r="40" spans="2:27" x14ac:dyDescent="0.3">
      <c r="B40" s="61" t="s">
        <v>44</v>
      </c>
      <c r="N40" s="55"/>
      <c r="O40" s="55"/>
      <c r="P40" s="55"/>
      <c r="Q40" s="52"/>
      <c r="R40" s="52"/>
      <c r="S40" s="52"/>
      <c r="T40" s="52"/>
      <c r="U40" s="52"/>
      <c r="V40" s="52"/>
      <c r="W40" s="52"/>
    </row>
    <row r="41" spans="2:27" x14ac:dyDescent="0.3">
      <c r="B41" s="61" t="s">
        <v>45</v>
      </c>
      <c r="N41" s="55"/>
      <c r="O41" s="55"/>
      <c r="P41" s="55"/>
      <c r="Q41" s="53"/>
      <c r="R41" s="53"/>
      <c r="S41" s="53"/>
      <c r="T41" s="53"/>
      <c r="U41" s="53"/>
      <c r="V41" s="53"/>
      <c r="W41" s="53"/>
    </row>
    <row r="42" spans="2:27" x14ac:dyDescent="0.3">
      <c r="B42" s="61" t="s">
        <v>46</v>
      </c>
      <c r="N42" s="55"/>
      <c r="O42" s="55"/>
      <c r="P42" s="55"/>
      <c r="Q42" s="53"/>
      <c r="R42" s="53"/>
      <c r="S42" s="53"/>
      <c r="T42" s="53"/>
      <c r="U42" s="53"/>
      <c r="V42" s="53"/>
      <c r="W42" s="53"/>
    </row>
    <row r="43" spans="2:27" x14ac:dyDescent="0.3">
      <c r="B43" s="61" t="s">
        <v>47</v>
      </c>
      <c r="N43" s="55"/>
      <c r="O43" s="55"/>
      <c r="P43" s="55"/>
      <c r="Q43" s="53"/>
      <c r="R43" s="53"/>
      <c r="S43" s="53"/>
      <c r="T43" s="53"/>
      <c r="U43" s="53"/>
      <c r="V43" s="53"/>
      <c r="W43" s="53"/>
    </row>
    <row r="44" spans="2:27" x14ac:dyDescent="0.3">
      <c r="N44" s="55"/>
      <c r="O44" s="55"/>
      <c r="P44" s="55"/>
      <c r="Q44" s="53"/>
      <c r="R44" s="53"/>
      <c r="S44" s="53"/>
      <c r="T44" s="53"/>
      <c r="U44" s="53"/>
      <c r="V44" s="53"/>
      <c r="W44" s="53"/>
    </row>
    <row r="45" spans="2:27" x14ac:dyDescent="0.3">
      <c r="N45" s="55"/>
      <c r="O45" s="55"/>
      <c r="P45" s="55"/>
      <c r="Q45" s="53"/>
      <c r="R45" s="53"/>
      <c r="S45" s="53"/>
      <c r="T45" s="53"/>
      <c r="U45" s="53"/>
      <c r="V45" s="53"/>
      <c r="W45" s="53"/>
    </row>
    <row r="46" spans="2:27" x14ac:dyDescent="0.3">
      <c r="N46" s="54"/>
      <c r="O46" s="54"/>
      <c r="P46" s="54"/>
    </row>
    <row r="47" spans="2:27" x14ac:dyDescent="0.3">
      <c r="N47" s="54"/>
      <c r="O47" s="54"/>
      <c r="P47" s="54"/>
    </row>
  </sheetData>
  <pageMargins left="0.7" right="0.7" top="0.75" bottom="0.75" header="0.3" footer="0.3"/>
  <pageSetup paperSize="9" scale="6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F738E5E01DA549A24B3F636EF60F15" ma:contentTypeVersion="14" ma:contentTypeDescription="Create a new document." ma:contentTypeScope="" ma:versionID="f0f3855b7702c1e8aae3d82a26a5c8db">
  <xsd:schema xmlns:xsd="http://www.w3.org/2001/XMLSchema" xmlns:xs="http://www.w3.org/2001/XMLSchema" xmlns:p="http://schemas.microsoft.com/office/2006/metadata/properties" xmlns:ns2="7b286bb7-92ab-4fd7-938a-7929b4c44154" xmlns:ns3="bea32ed6-daa5-417b-a98c-d7524947f9eb" targetNamespace="http://schemas.microsoft.com/office/2006/metadata/properties" ma:root="true" ma:fieldsID="385f970b4fa085ffc40b28a50c026acf" ns2:_="" ns3:_="">
    <xsd:import namespace="7b286bb7-92ab-4fd7-938a-7929b4c44154"/>
    <xsd:import namespace="bea32ed6-daa5-417b-a98c-d7524947f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86bb7-92ab-4fd7-938a-7929b4c44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9b5fb31-6e74-4bbd-a1b2-5ea6ef8e25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32ed6-daa5-417b-a98c-d7524947f9e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b68d2a7-b96a-46ce-b1c3-922ee8f9abe8}" ma:internalName="TaxCatchAll" ma:showField="CatchAllData" ma:web="bea32ed6-daa5-417b-a98c-d7524947f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286bb7-92ab-4fd7-938a-7929b4c44154">
      <Terms xmlns="http://schemas.microsoft.com/office/infopath/2007/PartnerControls"/>
    </lcf76f155ced4ddcb4097134ff3c332f>
    <TaxCatchAll xmlns="bea32ed6-daa5-417b-a98c-d7524947f9eb" xsi:nil="true"/>
    <SharedWithUsers xmlns="bea32ed6-daa5-417b-a98c-d7524947f9eb">
      <UserInfo>
        <DisplayName>Egil Årrestad</DisplayName>
        <AccountId>13</AccountId>
        <AccountType/>
      </UserInfo>
      <UserInfo>
        <DisplayName>Mette Haugland</DisplayName>
        <AccountId>15</AccountId>
        <AccountType/>
      </UserInfo>
      <UserInfo>
        <DisplayName>Erling Sylte Stavheim</DisplayName>
        <AccountId>14</AccountId>
        <AccountType/>
      </UserInfo>
      <UserInfo>
        <DisplayName>Haavard Engelstad</DisplayName>
        <AccountId>10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448FC19-5B0C-4FF3-A8F4-E41ACBF05C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97B0CC-F9EB-4DD7-BB9B-9901A6A6C6E9}"/>
</file>

<file path=customXml/itemProps3.xml><?xml version="1.0" encoding="utf-8"?>
<ds:datastoreItem xmlns:ds="http://schemas.openxmlformats.org/officeDocument/2006/customXml" ds:itemID="{350D1A24-E980-41A7-82B6-A9D912537086}">
  <ds:schemaRefs>
    <ds:schemaRef ds:uri="http://schemas.microsoft.com/office/2006/metadata/properties"/>
    <ds:schemaRef ds:uri="http://schemas.microsoft.com/office/2006/documentManagement/types"/>
    <ds:schemaRef ds:uri="7b286bb7-92ab-4fd7-938a-7929b4c44154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bea32ed6-daa5-417b-a98c-d7524947f9eb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Nøkkeltall ink medlåntaker</vt:lpstr>
      <vt:lpstr>Nøkkeltall</vt:lpstr>
      <vt:lpstr>Nøkkeltall!Utskriftsområde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Haavard Engelstad</dc:creator>
  <cp:keywords/>
  <dc:description/>
  <cp:lastModifiedBy>Erling Sylte Stavheim</cp:lastModifiedBy>
  <cp:revision/>
  <dcterms:created xsi:type="dcterms:W3CDTF">2020-09-24T08:06:36Z</dcterms:created>
  <dcterms:modified xsi:type="dcterms:W3CDTF">2023-11-30T11:36:49Z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ef85ea-3e38-424b-a536-85f7ca35fb6d_Enabled">
    <vt:lpwstr>True</vt:lpwstr>
  </property>
  <property fmtid="{D5CDD505-2E9C-101B-9397-08002B2CF9AE}" pid="3" name="MSIP_Label_2fef85ea-3e38-424b-a536-85f7ca35fb6d_SiteId">
    <vt:lpwstr>40cc2915-e283-4a27-9471-6bdd7ca4c6e1</vt:lpwstr>
  </property>
  <property fmtid="{D5CDD505-2E9C-101B-9397-08002B2CF9AE}" pid="4" name="MSIP_Label_2fef85ea-3e38-424b-a536-85f7ca35fb6d_Owner">
    <vt:lpwstr>haavard.engelstad@evry.com</vt:lpwstr>
  </property>
  <property fmtid="{D5CDD505-2E9C-101B-9397-08002B2CF9AE}" pid="5" name="MSIP_Label_2fef85ea-3e38-424b-a536-85f7ca35fb6d_SetDate">
    <vt:lpwstr>2020-09-24T08:15:19.3152412Z</vt:lpwstr>
  </property>
  <property fmtid="{D5CDD505-2E9C-101B-9397-08002B2CF9AE}" pid="6" name="MSIP_Label_2fef85ea-3e38-424b-a536-85f7ca35fb6d_Name">
    <vt:lpwstr>Internal</vt:lpwstr>
  </property>
  <property fmtid="{D5CDD505-2E9C-101B-9397-08002B2CF9AE}" pid="7" name="MSIP_Label_2fef85ea-3e38-424b-a536-85f7ca35fb6d_Application">
    <vt:lpwstr>Microsoft Azure Information Protection</vt:lpwstr>
  </property>
  <property fmtid="{D5CDD505-2E9C-101B-9397-08002B2CF9AE}" pid="8" name="MSIP_Label_2fef85ea-3e38-424b-a536-85f7ca35fb6d_ActionId">
    <vt:lpwstr>bbf70d25-87cc-4cd4-9492-29efbb8dad61</vt:lpwstr>
  </property>
  <property fmtid="{D5CDD505-2E9C-101B-9397-08002B2CF9AE}" pid="9" name="MSIP_Label_2fef85ea-3e38-424b-a536-85f7ca35fb6d_Extended_MSFT_Method">
    <vt:lpwstr>Automatic</vt:lpwstr>
  </property>
  <property fmtid="{D5CDD505-2E9C-101B-9397-08002B2CF9AE}" pid="10" name="Sensitivity">
    <vt:lpwstr>Internal</vt:lpwstr>
  </property>
  <property fmtid="{D5CDD505-2E9C-101B-9397-08002B2CF9AE}" pid="11" name="ContentTypeId">
    <vt:lpwstr>0x01010014F738E5E01DA549A24B3F636EF60F15</vt:lpwstr>
  </property>
  <property fmtid="{D5CDD505-2E9C-101B-9397-08002B2CF9AE}" pid="12" name="Order">
    <vt:r8>30400</vt:r8>
  </property>
  <property fmtid="{D5CDD505-2E9C-101B-9397-08002B2CF9AE}" pid="13" name="MediaServiceImageTags">
    <vt:lpwstr/>
  </property>
</Properties>
</file>